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comments4.xml" ContentType="application/vnd.openxmlformats-officedocument.spreadsheetml.comments+xml"/>
  <Override PartName="/xl/tables/table2.xml" ContentType="application/vnd.openxmlformats-officedocument.spreadsheetml.table+xml"/>
  <Override PartName="/xl/comments5.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ml.chartshapes+xml"/>
  <Override PartName="/xl/charts/chart2.xml" ContentType="application/vnd.openxmlformats-officedocument.drawingml.chart+xml"/>
  <Override PartName="/xl/drawings/drawing4.xml" ContentType="application/vnd.openxmlformats-officedocument.drawingml.chartshapes+xml"/>
  <Override PartName="/xl/charts/chart3.xml" ContentType="application/vnd.openxmlformats-officedocument.drawingml.chart+xml"/>
  <Override PartName="/xl/drawings/drawing5.xml" ContentType="application/vnd.openxmlformats-officedocument.drawingml.chartshapes+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drawings/drawing7.xml" ContentType="application/vnd.openxmlformats-officedocument.drawingml.chartshapes+xml"/>
  <Override PartName="/xl/charts/chart6.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omments6.xml" ContentType="application/vnd.openxmlformats-officedocument.spreadsheetml.comments+xml"/>
  <Override PartName="/xl/threadedComments/threadedComment1.xml" ContentType="application/vnd.ms-excel.threadedcomments+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showInkAnnotation="0" codeName="ThisWorkbook"/>
  <mc:AlternateContent xmlns:mc="http://schemas.openxmlformats.org/markup-compatibility/2006">
    <mc:Choice Requires="x15">
      <x15ac:absPath xmlns:x15ac="http://schemas.microsoft.com/office/spreadsheetml/2010/11/ac" url="I:\AUTOROUTIER\4.Economie_des_concessions\2. SDC\Exercice 2025\01 - Trame Etude financière\"/>
    </mc:Choice>
  </mc:AlternateContent>
  <xr:revisionPtr revIDLastSave="0" documentId="13_ncr:1_{1883D6DF-C3E5-427F-8881-4878C8F83A36}" xr6:coauthVersionLast="47" xr6:coauthVersionMax="47" xr10:uidLastSave="{00000000-0000-0000-0000-000000000000}"/>
  <workbookProtection workbookAlgorithmName="SHA-512" workbookHashValue="HK+dQhl+tKrUDozM85kBsf0meDxSB7khqLmtmK86oczuOg+Hah7sGR1L93HTpsje8i+hmQi1gDJHCzMeB5O6jQ==" workbookSaltValue="QS/YYZ36bwQTdKiyPwHk4A==" workbookSpinCount="100000" lockStructure="1"/>
  <bookViews>
    <workbookView xWindow="-108" yWindow="-108" windowWidth="23256" windowHeight="12576" tabRatio="798" xr2:uid="{00000000-000D-0000-FFFF-FFFF00000000}"/>
  </bookViews>
  <sheets>
    <sheet name="0. Guide" sheetId="27" r:id="rId1"/>
    <sheet name="1. Info" sheetId="19" r:id="rId2"/>
    <sheet name="2. P&amp;L" sheetId="16" r:id="rId3"/>
    <sheet name="3. CF" sheetId="13" r:id="rId4"/>
    <sheet name="4. Bilan &amp; ratios" sheetId="12" r:id="rId5"/>
    <sheet name="5. Investissements" sheetId="21" r:id="rId6"/>
    <sheet name="6. Dette" sheetId="18" r:id="rId7"/>
    <sheet name="7. Graphes" sheetId="25" r:id="rId8"/>
    <sheet name="8. Données Graphes (ART)" sheetId="24" state="hidden" r:id="rId9"/>
    <sheet name="9. Checks (ART)" sheetId="23" state="hidden" r:id="rId10"/>
    <sheet name="10. Bridge 2024 (ART)" sheetId="26" state="hidden" r:id="rId11"/>
    <sheet name="11. Fiche SCA (ART)" sheetId="31" state="hidden" r:id="rId12"/>
  </sheets>
  <definedNames>
    <definedName name="_xlnm.Print_Titles" localSheetId="6">'6. Dette'!$1:$4</definedName>
    <definedName name="wrn.suibud." localSheetId="11" hidden="1">{"tbl1",#N/A,FALSE,"regul";"tbl2",#N/A,FALSE,"regul"}</definedName>
    <definedName name="wrn.suibud." hidden="1">{"tbl1",#N/A,FALSE,"regul";"tbl2",#N/A,FALSE,"regul"}</definedName>
    <definedName name="_xlnm.Print_Area" localSheetId="0">'0. Guide'!$A$1:$I$28</definedName>
    <definedName name="_xlnm.Print_Area" localSheetId="1">'1. Info'!$A$1:$I$28</definedName>
    <definedName name="_xlnm.Print_Area" localSheetId="2">'2. P&amp;L'!$A$1:$BU$118</definedName>
    <definedName name="_xlnm.Print_Area" localSheetId="3">'3. CF'!$A$1:$AB$51</definedName>
    <definedName name="_xlnm.Print_Area" localSheetId="4">'4. Bilan &amp; ratios'!$A$1:$AB$123</definedName>
    <definedName name="_xlnm.Print_Area" localSheetId="5">'5. Investissements'!$A$1:$AB$97</definedName>
    <definedName name="_xlnm.Print_Area" localSheetId="6">'6. Dette'!$A$1:$T$117</definedName>
    <definedName name="_xlnm.Print_Area" localSheetId="7">'7. Graphes'!$A$1:$O$55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 i="12" l="1"/>
  <c r="BU5" i="12"/>
  <c r="BT5" i="12"/>
  <c r="BS5" i="12"/>
  <c r="BR5" i="12"/>
  <c r="BQ5" i="12"/>
  <c r="BP5" i="12"/>
  <c r="BO5" i="12"/>
  <c r="BN5" i="12"/>
  <c r="BM5" i="12"/>
  <c r="BL5" i="12"/>
  <c r="BK5" i="12"/>
  <c r="BJ5" i="12"/>
  <c r="BI5" i="12"/>
  <c r="BH5" i="12"/>
  <c r="BG5" i="12"/>
  <c r="BF5" i="12"/>
  <c r="BE5" i="12"/>
  <c r="BD5" i="12"/>
  <c r="BC5" i="12"/>
  <c r="BB5" i="12"/>
  <c r="BA5" i="12"/>
  <c r="AZ5" i="12"/>
  <c r="AY5" i="12"/>
  <c r="AX5" i="12"/>
  <c r="AW5" i="12"/>
  <c r="AV5" i="12"/>
  <c r="AU5" i="12"/>
  <c r="AT5" i="12"/>
  <c r="AS5" i="12"/>
  <c r="AR5" i="12"/>
  <c r="AQ5" i="12"/>
  <c r="AP5" i="12"/>
  <c r="AO5" i="12"/>
  <c r="AN5" i="12"/>
  <c r="AM5" i="12"/>
  <c r="AL5" i="12"/>
  <c r="AK5" i="12"/>
  <c r="AJ5" i="12"/>
  <c r="AI5" i="12"/>
  <c r="AH5" i="12"/>
  <c r="AG5" i="12"/>
  <c r="AF5" i="12"/>
  <c r="AE5" i="12"/>
  <c r="AD5" i="12"/>
  <c r="AC5" i="12"/>
  <c r="AB5" i="12"/>
  <c r="AA5" i="12"/>
  <c r="Z5" i="12"/>
  <c r="Y5" i="12"/>
  <c r="X5" i="12"/>
  <c r="W5" i="12"/>
  <c r="V5" i="12"/>
  <c r="U5" i="12"/>
  <c r="T5" i="12"/>
  <c r="S5" i="12"/>
  <c r="R5" i="12"/>
  <c r="Q5" i="12"/>
  <c r="P5" i="12"/>
  <c r="O5" i="12"/>
  <c r="N5" i="12"/>
  <c r="M5" i="12"/>
  <c r="L5" i="12"/>
  <c r="K5" i="12"/>
  <c r="J5" i="12"/>
  <c r="I5" i="12"/>
  <c r="H5" i="12"/>
  <c r="G5" i="12"/>
  <c r="B11" i="13"/>
  <c r="E33" i="31"/>
  <c r="A68" i="23"/>
  <c r="A90" i="12"/>
  <c r="E5" i="21" l="1"/>
  <c r="B63" i="21"/>
  <c r="B40" i="21"/>
  <c r="B17" i="21"/>
  <c r="B7" i="21"/>
  <c r="F7" i="23"/>
  <c r="G7" i="23"/>
  <c r="H7" i="23"/>
  <c r="I7" i="23"/>
  <c r="F21" i="13"/>
  <c r="H9" i="31"/>
  <c r="I4" i="31"/>
  <c r="H4" i="31" s="1"/>
  <c r="D1" i="31"/>
  <c r="C1" i="31" s="1"/>
  <c r="D3" i="26"/>
  <c r="D154" i="26" s="1"/>
  <c r="C3" i="26"/>
  <c r="C121" i="26" s="1"/>
  <c r="I6" i="23"/>
  <c r="H6" i="23"/>
  <c r="G6" i="23"/>
  <c r="F6" i="23"/>
  <c r="I2" i="24"/>
  <c r="H2" i="24"/>
  <c r="G2" i="24"/>
  <c r="F2" i="24"/>
  <c r="I5" i="21"/>
  <c r="I115" i="21" s="1"/>
  <c r="H5" i="21"/>
  <c r="H115" i="21" s="1"/>
  <c r="G5" i="21"/>
  <c r="F5" i="21"/>
  <c r="F115" i="21" s="1"/>
  <c r="I4" i="12"/>
  <c r="I105" i="12" s="1"/>
  <c r="H4" i="12"/>
  <c r="H105" i="12" s="1"/>
  <c r="G4" i="12"/>
  <c r="G105" i="12" s="1"/>
  <c r="F4" i="12"/>
  <c r="F105" i="12" s="1"/>
  <c r="I4" i="13"/>
  <c r="H4" i="13"/>
  <c r="G4" i="13"/>
  <c r="F4" i="13"/>
  <c r="G5" i="16"/>
  <c r="G35" i="16" s="1"/>
  <c r="F5" i="16"/>
  <c r="F126" i="16" s="1"/>
  <c r="H5" i="16"/>
  <c r="H190" i="16" s="1"/>
  <c r="I5" i="16"/>
  <c r="J5" i="16" s="1"/>
  <c r="D34" i="19"/>
  <c r="D37" i="19" s="1"/>
  <c r="D50" i="19" s="1"/>
  <c r="F34" i="19"/>
  <c r="F37" i="19" s="1"/>
  <c r="F50" i="19" s="1"/>
  <c r="BU17" i="12"/>
  <c r="BT17" i="12"/>
  <c r="BS17" i="12"/>
  <c r="BR17" i="12"/>
  <c r="BQ17" i="12"/>
  <c r="BP17" i="12"/>
  <c r="BO17" i="12"/>
  <c r="BN17" i="12"/>
  <c r="BM17" i="12"/>
  <c r="BL17" i="12"/>
  <c r="BK17" i="12"/>
  <c r="BJ17" i="12"/>
  <c r="BI17" i="12"/>
  <c r="BH17" i="12"/>
  <c r="BG17" i="12"/>
  <c r="BF17" i="12"/>
  <c r="BE17" i="12"/>
  <c r="BD17" i="12"/>
  <c r="BC17" i="12"/>
  <c r="BB17" i="12"/>
  <c r="BA17" i="12"/>
  <c r="AZ17" i="12"/>
  <c r="AY17" i="12"/>
  <c r="AX17" i="12"/>
  <c r="AW17" i="12"/>
  <c r="AV17" i="12"/>
  <c r="AU17" i="12"/>
  <c r="AT17" i="12"/>
  <c r="AS17" i="12"/>
  <c r="AR17" i="12"/>
  <c r="AQ17" i="12"/>
  <c r="AP17" i="12"/>
  <c r="AO17" i="12"/>
  <c r="AN17" i="12"/>
  <c r="AM17" i="12"/>
  <c r="AL17" i="12"/>
  <c r="AK17" i="12"/>
  <c r="AJ17" i="12"/>
  <c r="AI17" i="12"/>
  <c r="AH17" i="12"/>
  <c r="AG17" i="12"/>
  <c r="AF17" i="12"/>
  <c r="AE17" i="12"/>
  <c r="AD17" i="12"/>
  <c r="AC17" i="12"/>
  <c r="AB17" i="12"/>
  <c r="AA17" i="12"/>
  <c r="Z17" i="12"/>
  <c r="Y17" i="12"/>
  <c r="X17" i="12"/>
  <c r="W17" i="12"/>
  <c r="V17" i="12"/>
  <c r="U17" i="12"/>
  <c r="T17" i="12"/>
  <c r="S17" i="12"/>
  <c r="R17" i="12"/>
  <c r="Q17" i="12"/>
  <c r="P17" i="12"/>
  <c r="O17" i="12"/>
  <c r="N17" i="12"/>
  <c r="M17" i="12"/>
  <c r="L17" i="12"/>
  <c r="K17" i="12"/>
  <c r="J17" i="12"/>
  <c r="H17" i="12"/>
  <c r="G17" i="12"/>
  <c r="F17" i="12"/>
  <c r="C32" i="26" l="1"/>
  <c r="C154" i="26"/>
  <c r="D121" i="26"/>
  <c r="D32" i="26"/>
  <c r="J6" i="23"/>
  <c r="K7" i="23" s="1"/>
  <c r="J7" i="23"/>
  <c r="G103" i="21"/>
  <c r="G95" i="21"/>
  <c r="G115" i="21"/>
  <c r="G87" i="21"/>
  <c r="H87" i="21"/>
  <c r="H95" i="21"/>
  <c r="H103" i="21"/>
  <c r="I87" i="21"/>
  <c r="I95" i="21"/>
  <c r="I103" i="21"/>
  <c r="F87" i="21"/>
  <c r="F95" i="21"/>
  <c r="F103" i="21"/>
  <c r="H27" i="12"/>
  <c r="G27" i="12"/>
  <c r="I27" i="12"/>
  <c r="F27" i="12"/>
  <c r="F190" i="16"/>
  <c r="J4" i="13"/>
  <c r="K4" i="13" s="1"/>
  <c r="H35" i="16"/>
  <c r="G126" i="16"/>
  <c r="I190" i="16"/>
  <c r="I126" i="16"/>
  <c r="I35" i="16"/>
  <c r="K5" i="16"/>
  <c r="J126" i="16"/>
  <c r="J35" i="16"/>
  <c r="J190" i="16"/>
  <c r="H126" i="16"/>
  <c r="G190" i="16"/>
  <c r="F35" i="16"/>
  <c r="J5" i="21"/>
  <c r="J4" i="12"/>
  <c r="K6" i="23" l="1"/>
  <c r="L6" i="23" s="1"/>
  <c r="M7" i="23" s="1"/>
  <c r="J115" i="21"/>
  <c r="J103" i="21"/>
  <c r="J95" i="21"/>
  <c r="J87" i="21"/>
  <c r="J105" i="12"/>
  <c r="J27" i="12"/>
  <c r="L4" i="13"/>
  <c r="M4" i="13" s="1"/>
  <c r="K35" i="16"/>
  <c r="K190" i="16"/>
  <c r="K126" i="16"/>
  <c r="L5" i="16"/>
  <c r="K5" i="21"/>
  <c r="K4" i="12"/>
  <c r="L4" i="12" s="1"/>
  <c r="M6" i="23" l="1"/>
  <c r="N7" i="23" s="1"/>
  <c r="L7" i="23"/>
  <c r="K115" i="21"/>
  <c r="K103" i="21"/>
  <c r="K95" i="21"/>
  <c r="K87" i="21"/>
  <c r="L105" i="12"/>
  <c r="L27" i="12"/>
  <c r="K105" i="12"/>
  <c r="K27" i="12"/>
  <c r="N4" i="13"/>
  <c r="O4" i="13" s="1"/>
  <c r="L190" i="16"/>
  <c r="L126" i="16"/>
  <c r="L35" i="16"/>
  <c r="M5" i="16"/>
  <c r="N6" i="23"/>
  <c r="L5" i="21"/>
  <c r="M4" i="12"/>
  <c r="C43" i="19"/>
  <c r="C42" i="19"/>
  <c r="C41" i="19"/>
  <c r="C40" i="19"/>
  <c r="C39" i="19"/>
  <c r="C38" i="19"/>
  <c r="P4" i="13" l="1"/>
  <c r="O7" i="23"/>
  <c r="L115" i="21"/>
  <c r="L103" i="21"/>
  <c r="L95" i="21"/>
  <c r="L87" i="21"/>
  <c r="M105" i="12"/>
  <c r="M27" i="12"/>
  <c r="Q4" i="13"/>
  <c r="R4" i="13" s="1"/>
  <c r="M190" i="16"/>
  <c r="M126" i="16"/>
  <c r="M35" i="16"/>
  <c r="N5" i="16"/>
  <c r="O6" i="23"/>
  <c r="M5" i="21"/>
  <c r="N4" i="12"/>
  <c r="S4" i="13"/>
  <c r="D109" i="26"/>
  <c r="D65" i="21"/>
  <c r="D66" i="21"/>
  <c r="D67" i="21"/>
  <c r="D68" i="21"/>
  <c r="D69" i="21"/>
  <c r="D70" i="21"/>
  <c r="D71" i="21"/>
  <c r="D72" i="21"/>
  <c r="D73" i="21"/>
  <c r="D74" i="21"/>
  <c r="D75" i="21"/>
  <c r="D76" i="21"/>
  <c r="D77" i="21"/>
  <c r="D78" i="21"/>
  <c r="D79" i="21"/>
  <c r="D80" i="21"/>
  <c r="D81" i="21"/>
  <c r="D82" i="21"/>
  <c r="D83" i="21"/>
  <c r="D64" i="21"/>
  <c r="D52" i="21"/>
  <c r="D53" i="21"/>
  <c r="D54" i="21"/>
  <c r="D55" i="21"/>
  <c r="D56" i="21"/>
  <c r="D57" i="21"/>
  <c r="D58" i="21"/>
  <c r="D59" i="21"/>
  <c r="D60" i="21"/>
  <c r="D42" i="21"/>
  <c r="D43" i="21"/>
  <c r="D44" i="21"/>
  <c r="D45" i="21"/>
  <c r="D46" i="21"/>
  <c r="D47" i="21"/>
  <c r="D48" i="21"/>
  <c r="D49" i="21"/>
  <c r="D50" i="21"/>
  <c r="D51" i="21"/>
  <c r="D41" i="21"/>
  <c r="D19" i="21"/>
  <c r="D20" i="21"/>
  <c r="D21" i="21"/>
  <c r="D22" i="21"/>
  <c r="D23" i="21"/>
  <c r="D24" i="21"/>
  <c r="D25" i="21"/>
  <c r="D26" i="21"/>
  <c r="D27" i="21"/>
  <c r="D28" i="21"/>
  <c r="D29" i="21"/>
  <c r="D30" i="21"/>
  <c r="D31" i="21"/>
  <c r="D32" i="21"/>
  <c r="D33" i="21"/>
  <c r="D34" i="21"/>
  <c r="D35" i="21"/>
  <c r="D36" i="21"/>
  <c r="D37" i="21"/>
  <c r="D18" i="21"/>
  <c r="D10" i="21"/>
  <c r="D11" i="21"/>
  <c r="D12" i="21"/>
  <c r="D13" i="21"/>
  <c r="D14" i="21"/>
  <c r="D9" i="21"/>
  <c r="D8" i="21"/>
  <c r="P7" i="23" l="1"/>
  <c r="M115" i="21"/>
  <c r="M103" i="21"/>
  <c r="M95" i="21"/>
  <c r="M87" i="21"/>
  <c r="O4" i="12"/>
  <c r="P4" i="12" s="1"/>
  <c r="N105" i="12"/>
  <c r="N27" i="12"/>
  <c r="N126" i="16"/>
  <c r="N190" i="16"/>
  <c r="N35" i="16"/>
  <c r="O5" i="16"/>
  <c r="P6" i="23"/>
  <c r="Q6" i="23" s="1"/>
  <c r="R7" i="23" s="1"/>
  <c r="N5" i="21"/>
  <c r="O5" i="21" s="1"/>
  <c r="T4" i="13"/>
  <c r="I43" i="12"/>
  <c r="Q7" i="23" l="1"/>
  <c r="O115" i="21"/>
  <c r="O103" i="21"/>
  <c r="O95" i="21"/>
  <c r="O87" i="21"/>
  <c r="N115" i="21"/>
  <c r="N103" i="21"/>
  <c r="N95" i="21"/>
  <c r="N87" i="21"/>
  <c r="P105" i="12"/>
  <c r="P27" i="12"/>
  <c r="O105" i="12"/>
  <c r="O27" i="12"/>
  <c r="O35" i="16"/>
  <c r="O190" i="16"/>
  <c r="O126" i="16"/>
  <c r="P5" i="16"/>
  <c r="R6" i="23"/>
  <c r="S7" i="23" s="1"/>
  <c r="P5" i="21"/>
  <c r="Q4" i="12"/>
  <c r="U4" i="13"/>
  <c r="P115" i="21" l="1"/>
  <c r="P103" i="21"/>
  <c r="P95" i="21"/>
  <c r="P87" i="21"/>
  <c r="Q105" i="12"/>
  <c r="Q27" i="12"/>
  <c r="P190" i="16"/>
  <c r="P126" i="16"/>
  <c r="P35" i="16"/>
  <c r="Q5" i="16"/>
  <c r="S6" i="23"/>
  <c r="T7" i="23" s="1"/>
  <c r="Q5" i="21"/>
  <c r="R4" i="12"/>
  <c r="V4" i="13"/>
  <c r="BU192" i="16"/>
  <c r="BT192" i="16"/>
  <c r="BS192" i="16"/>
  <c r="BR192" i="16"/>
  <c r="BQ192" i="16"/>
  <c r="BP192" i="16"/>
  <c r="BO192" i="16"/>
  <c r="BN192" i="16"/>
  <c r="BM192" i="16"/>
  <c r="BL192" i="16"/>
  <c r="BK192" i="16"/>
  <c r="BJ192" i="16"/>
  <c r="BI192" i="16"/>
  <c r="BH192" i="16"/>
  <c r="BG192" i="16"/>
  <c r="BF192" i="16"/>
  <c r="BE192" i="16"/>
  <c r="BD192" i="16"/>
  <c r="BC192" i="16"/>
  <c r="BB192" i="16"/>
  <c r="BA192" i="16"/>
  <c r="AZ192" i="16"/>
  <c r="AY192" i="16"/>
  <c r="AX192" i="16"/>
  <c r="AW192" i="16"/>
  <c r="AV192" i="16"/>
  <c r="AU192" i="16"/>
  <c r="AT192" i="16"/>
  <c r="AS192" i="16"/>
  <c r="AR192" i="16"/>
  <c r="AQ192" i="16"/>
  <c r="AP192" i="16"/>
  <c r="AO192" i="16"/>
  <c r="AN192" i="16"/>
  <c r="AM192" i="16"/>
  <c r="AL192" i="16"/>
  <c r="AK192" i="16"/>
  <c r="AJ192" i="16"/>
  <c r="AI192" i="16"/>
  <c r="AH192" i="16"/>
  <c r="AG192" i="16"/>
  <c r="AF192" i="16"/>
  <c r="AE192" i="16"/>
  <c r="AD192" i="16"/>
  <c r="AC192" i="16"/>
  <c r="AB192" i="16"/>
  <c r="AA192" i="16"/>
  <c r="Z192" i="16"/>
  <c r="Y192" i="16"/>
  <c r="X192" i="16"/>
  <c r="W192" i="16"/>
  <c r="V192" i="16"/>
  <c r="U192" i="16"/>
  <c r="T192" i="16"/>
  <c r="S192" i="16"/>
  <c r="R192" i="16"/>
  <c r="Q192" i="16"/>
  <c r="P192" i="16"/>
  <c r="O192" i="16"/>
  <c r="N192" i="16"/>
  <c r="M192" i="16"/>
  <c r="L192" i="16"/>
  <c r="K192" i="16"/>
  <c r="J192" i="16"/>
  <c r="I192" i="16"/>
  <c r="H192" i="16"/>
  <c r="G192" i="16"/>
  <c r="F192" i="16"/>
  <c r="BU128" i="16"/>
  <c r="BT128" i="16"/>
  <c r="BS128" i="16"/>
  <c r="BR128" i="16"/>
  <c r="BQ128" i="16"/>
  <c r="BP128" i="16"/>
  <c r="BO128" i="16"/>
  <c r="BN128" i="16"/>
  <c r="BM128" i="16"/>
  <c r="BL128" i="16"/>
  <c r="BK128" i="16"/>
  <c r="BJ128" i="16"/>
  <c r="BI128" i="16"/>
  <c r="BH128" i="16"/>
  <c r="BG128" i="16"/>
  <c r="BF128" i="16"/>
  <c r="BE128" i="16"/>
  <c r="BD128" i="16"/>
  <c r="BC128" i="16"/>
  <c r="BB128" i="16"/>
  <c r="BA128" i="16"/>
  <c r="AZ128" i="16"/>
  <c r="AY128" i="16"/>
  <c r="AX128" i="16"/>
  <c r="AW128" i="16"/>
  <c r="AV128" i="16"/>
  <c r="AU128" i="16"/>
  <c r="AT128" i="16"/>
  <c r="AS128" i="16"/>
  <c r="AR128" i="16"/>
  <c r="AQ128" i="16"/>
  <c r="AP128" i="16"/>
  <c r="AO128" i="16"/>
  <c r="AN128" i="16"/>
  <c r="AM128" i="16"/>
  <c r="AL128" i="16"/>
  <c r="AK128" i="16"/>
  <c r="AJ128" i="16"/>
  <c r="AI128" i="16"/>
  <c r="AH128" i="16"/>
  <c r="AG128" i="16"/>
  <c r="AF128" i="16"/>
  <c r="AE128" i="16"/>
  <c r="AD128" i="16"/>
  <c r="AC128" i="16"/>
  <c r="AB128" i="16"/>
  <c r="AA128" i="16"/>
  <c r="Z128" i="16"/>
  <c r="Y128" i="16"/>
  <c r="X128" i="16"/>
  <c r="W128" i="16"/>
  <c r="V128" i="16"/>
  <c r="U128" i="16"/>
  <c r="T128" i="16"/>
  <c r="S128" i="16"/>
  <c r="R128" i="16"/>
  <c r="Q128" i="16"/>
  <c r="P128" i="16"/>
  <c r="O128" i="16"/>
  <c r="N128" i="16"/>
  <c r="M128" i="16"/>
  <c r="L128" i="16"/>
  <c r="K128" i="16"/>
  <c r="J128" i="16"/>
  <c r="I128" i="16"/>
  <c r="H128" i="16"/>
  <c r="G128" i="16"/>
  <c r="F128" i="16"/>
  <c r="BU37" i="16"/>
  <c r="BU5" i="24" s="1"/>
  <c r="BT37" i="16"/>
  <c r="BT5" i="24" s="1"/>
  <c r="BS37" i="16"/>
  <c r="BS5" i="24" s="1"/>
  <c r="BR37" i="16"/>
  <c r="BR5" i="24" s="1"/>
  <c r="BQ37" i="16"/>
  <c r="BQ5" i="24" s="1"/>
  <c r="BP37" i="16"/>
  <c r="BP5" i="24" s="1"/>
  <c r="BO37" i="16"/>
  <c r="BO5" i="24" s="1"/>
  <c r="BN37" i="16"/>
  <c r="BN5" i="24" s="1"/>
  <c r="BM37" i="16"/>
  <c r="BM5" i="24" s="1"/>
  <c r="BL37" i="16"/>
  <c r="BL5" i="24" s="1"/>
  <c r="BK37" i="16"/>
  <c r="BK5" i="24" s="1"/>
  <c r="BJ37" i="16"/>
  <c r="BJ5" i="24" s="1"/>
  <c r="BI37" i="16"/>
  <c r="BI5" i="24" s="1"/>
  <c r="BH37" i="16"/>
  <c r="BH5" i="24" s="1"/>
  <c r="BG37" i="16"/>
  <c r="BG5" i="24" s="1"/>
  <c r="BF37" i="16"/>
  <c r="BF5" i="24" s="1"/>
  <c r="BE37" i="16"/>
  <c r="BE5" i="24" s="1"/>
  <c r="BD37" i="16"/>
  <c r="BD5" i="24" s="1"/>
  <c r="BC37" i="16"/>
  <c r="BC5" i="24" s="1"/>
  <c r="BB37" i="16"/>
  <c r="BB5" i="24" s="1"/>
  <c r="BA37" i="16"/>
  <c r="BA5" i="24" s="1"/>
  <c r="AZ37" i="16"/>
  <c r="AZ5" i="24" s="1"/>
  <c r="AY37" i="16"/>
  <c r="AY5" i="24" s="1"/>
  <c r="AX37" i="16"/>
  <c r="AX5" i="24" s="1"/>
  <c r="AW37" i="16"/>
  <c r="AW5" i="24" s="1"/>
  <c r="AV37" i="16"/>
  <c r="AV5" i="24" s="1"/>
  <c r="AU37" i="16"/>
  <c r="AU5" i="24" s="1"/>
  <c r="AT37" i="16"/>
  <c r="AT5" i="24" s="1"/>
  <c r="AS37" i="16"/>
  <c r="AS5" i="24" s="1"/>
  <c r="AR37" i="16"/>
  <c r="AR5" i="24" s="1"/>
  <c r="AQ37" i="16"/>
  <c r="AQ5" i="24" s="1"/>
  <c r="AP37" i="16"/>
  <c r="AP5" i="24" s="1"/>
  <c r="AO37" i="16"/>
  <c r="AO5" i="24" s="1"/>
  <c r="AN37" i="16"/>
  <c r="AN5" i="24" s="1"/>
  <c r="AM37" i="16"/>
  <c r="AM5" i="24" s="1"/>
  <c r="AL37" i="16"/>
  <c r="AL5" i="24" s="1"/>
  <c r="AK37" i="16"/>
  <c r="AK5" i="24" s="1"/>
  <c r="AJ37" i="16"/>
  <c r="AJ5" i="24" s="1"/>
  <c r="AI37" i="16"/>
  <c r="AI5" i="24" s="1"/>
  <c r="AH37" i="16"/>
  <c r="AH5" i="24" s="1"/>
  <c r="AG37" i="16"/>
  <c r="AG5" i="24" s="1"/>
  <c r="AF37" i="16"/>
  <c r="AF5" i="24" s="1"/>
  <c r="AE37" i="16"/>
  <c r="AE5" i="24" s="1"/>
  <c r="AD37" i="16"/>
  <c r="AC37" i="16"/>
  <c r="AB37" i="16"/>
  <c r="AA37" i="16"/>
  <c r="Z37" i="16"/>
  <c r="Y37" i="16"/>
  <c r="X37" i="16"/>
  <c r="W37" i="16"/>
  <c r="V37" i="16"/>
  <c r="U37" i="16"/>
  <c r="T37" i="16"/>
  <c r="S37" i="16"/>
  <c r="R37" i="16"/>
  <c r="Q37" i="16"/>
  <c r="P37" i="16"/>
  <c r="O37" i="16"/>
  <c r="N37" i="16"/>
  <c r="M37" i="16"/>
  <c r="L37" i="16"/>
  <c r="K37" i="16"/>
  <c r="J37" i="16"/>
  <c r="I37" i="16"/>
  <c r="H37" i="16"/>
  <c r="G37" i="16"/>
  <c r="F37" i="16"/>
  <c r="R5" i="21" l="1"/>
  <c r="S5" i="21" s="1"/>
  <c r="Q115" i="21"/>
  <c r="Q103" i="21"/>
  <c r="Q95" i="21"/>
  <c r="Q87" i="21"/>
  <c r="R105" i="12"/>
  <c r="R27" i="12"/>
  <c r="Q190" i="16"/>
  <c r="Q126" i="16"/>
  <c r="Q35" i="16"/>
  <c r="R5" i="16"/>
  <c r="T6" i="23"/>
  <c r="S4" i="12"/>
  <c r="W4" i="13"/>
  <c r="X4" i="13" s="1"/>
  <c r="Y4" i="13" s="1"/>
  <c r="Z4" i="13" s="1"/>
  <c r="AA4" i="13" s="1"/>
  <c r="AB4" i="13" s="1"/>
  <c r="AC4" i="13" s="1"/>
  <c r="AD4" i="13" s="1"/>
  <c r="AE4" i="13" s="1"/>
  <c r="AF4" i="13" s="1"/>
  <c r="AG4" i="13" s="1"/>
  <c r="AH4" i="13" s="1"/>
  <c r="AI4" i="13" s="1"/>
  <c r="AJ4" i="13" s="1"/>
  <c r="AK4" i="13" s="1"/>
  <c r="AL4" i="13" s="1"/>
  <c r="AM4" i="13" s="1"/>
  <c r="AN4" i="13" s="1"/>
  <c r="AO4" i="13" s="1"/>
  <c r="AP4" i="13" s="1"/>
  <c r="AQ4" i="13" s="1"/>
  <c r="AR4" i="13" s="1"/>
  <c r="AS4" i="13" s="1"/>
  <c r="AT4" i="13" s="1"/>
  <c r="AU4" i="13" s="1"/>
  <c r="AV4" i="13" s="1"/>
  <c r="AW4" i="13" s="1"/>
  <c r="AX4" i="13" s="1"/>
  <c r="AY4" i="13" s="1"/>
  <c r="AZ4" i="13" s="1"/>
  <c r="BA4" i="13" s="1"/>
  <c r="BB4" i="13" s="1"/>
  <c r="BC4" i="13" s="1"/>
  <c r="BD4" i="13" s="1"/>
  <c r="BE4" i="13" s="1"/>
  <c r="BF4" i="13" s="1"/>
  <c r="BG4" i="13" s="1"/>
  <c r="BH4" i="13" s="1"/>
  <c r="BI4" i="13" s="1"/>
  <c r="BJ4" i="13" s="1"/>
  <c r="BK4" i="13" s="1"/>
  <c r="BL4" i="13" s="1"/>
  <c r="BM4" i="13" s="1"/>
  <c r="BN4" i="13" s="1"/>
  <c r="BO4" i="13" s="1"/>
  <c r="BP4" i="13" s="1"/>
  <c r="BQ4" i="13" s="1"/>
  <c r="BR4" i="13" s="1"/>
  <c r="BS4" i="13" s="1"/>
  <c r="BT4" i="13" s="1"/>
  <c r="BU4" i="13" s="1"/>
  <c r="R5" i="24"/>
  <c r="AD5" i="24"/>
  <c r="K5" i="24"/>
  <c r="W5" i="24"/>
  <c r="M5" i="24"/>
  <c r="Q5" i="24"/>
  <c r="U5" i="24"/>
  <c r="Y5" i="24"/>
  <c r="AC5" i="24"/>
  <c r="J5" i="24"/>
  <c r="N5" i="24"/>
  <c r="V5" i="24"/>
  <c r="Z5" i="24"/>
  <c r="O5" i="24"/>
  <c r="S5" i="24"/>
  <c r="AA5" i="24"/>
  <c r="L5" i="24"/>
  <c r="P5" i="24"/>
  <c r="T5" i="24"/>
  <c r="X5" i="24"/>
  <c r="AB5" i="24"/>
  <c r="D5" i="31"/>
  <c r="U6" i="23" l="1"/>
  <c r="U7" i="23"/>
  <c r="T5" i="21"/>
  <c r="S103" i="21"/>
  <c r="S95" i="21"/>
  <c r="S115" i="21"/>
  <c r="S87" i="21"/>
  <c r="R115" i="21"/>
  <c r="R103" i="21"/>
  <c r="R95" i="21"/>
  <c r="R87" i="21"/>
  <c r="T4" i="12"/>
  <c r="S27" i="12"/>
  <c r="S105" i="12"/>
  <c r="R126" i="16"/>
  <c r="R35" i="16"/>
  <c r="R190" i="16"/>
  <c r="S5" i="16"/>
  <c r="I160" i="16"/>
  <c r="V6" i="23" l="1"/>
  <c r="V7" i="23"/>
  <c r="U5" i="21"/>
  <c r="T115" i="21"/>
  <c r="T103" i="21"/>
  <c r="T95" i="21"/>
  <c r="T87" i="21"/>
  <c r="U4" i="12"/>
  <c r="T105" i="12"/>
  <c r="T27" i="12"/>
  <c r="S35" i="16"/>
  <c r="S190" i="16"/>
  <c r="S126" i="16"/>
  <c r="T5" i="16"/>
  <c r="H10" i="23"/>
  <c r="J10" i="23"/>
  <c r="K10" i="23"/>
  <c r="L10" i="23"/>
  <c r="M10" i="23"/>
  <c r="N10" i="23"/>
  <c r="O10" i="23"/>
  <c r="P10" i="23"/>
  <c r="Q10" i="23"/>
  <c r="R10" i="23"/>
  <c r="S10" i="23"/>
  <c r="T10" i="23"/>
  <c r="U10" i="23"/>
  <c r="V10" i="23"/>
  <c r="W10" i="23"/>
  <c r="X10" i="23"/>
  <c r="Y10" i="23"/>
  <c r="Z10" i="23"/>
  <c r="AA10" i="23"/>
  <c r="AB10" i="23"/>
  <c r="AC10" i="23"/>
  <c r="AD10" i="23"/>
  <c r="AE10" i="23"/>
  <c r="AF10" i="23"/>
  <c r="AG10" i="23"/>
  <c r="AH10" i="23"/>
  <c r="AI10" i="23"/>
  <c r="AJ10" i="23"/>
  <c r="AK10" i="23"/>
  <c r="AL10" i="23"/>
  <c r="AM10" i="23"/>
  <c r="AN10" i="23"/>
  <c r="AO10" i="23"/>
  <c r="AP10" i="23"/>
  <c r="AQ10" i="23"/>
  <c r="AR10" i="23"/>
  <c r="AS10" i="23"/>
  <c r="AT10" i="23"/>
  <c r="AU10" i="23"/>
  <c r="AV10" i="23"/>
  <c r="AW10" i="23"/>
  <c r="AX10" i="23"/>
  <c r="AY10" i="23"/>
  <c r="AZ10" i="23"/>
  <c r="BA10" i="23"/>
  <c r="BB10" i="23"/>
  <c r="BC10" i="23"/>
  <c r="BD10" i="23"/>
  <c r="BE10" i="23"/>
  <c r="BF10" i="23"/>
  <c r="BG10" i="23"/>
  <c r="BH10" i="23"/>
  <c r="BI10" i="23"/>
  <c r="BJ10" i="23"/>
  <c r="BK10" i="23"/>
  <c r="BL10" i="23"/>
  <c r="BM10" i="23"/>
  <c r="BN10" i="23"/>
  <c r="BO10" i="23"/>
  <c r="BP10" i="23"/>
  <c r="BQ10" i="23"/>
  <c r="BR10" i="23"/>
  <c r="BS10" i="23"/>
  <c r="BT10" i="23"/>
  <c r="BU10" i="23"/>
  <c r="H11" i="23"/>
  <c r="J11" i="23"/>
  <c r="K11" i="23"/>
  <c r="L11" i="23"/>
  <c r="M11" i="23"/>
  <c r="N11" i="23"/>
  <c r="O11" i="23"/>
  <c r="P11" i="23"/>
  <c r="Q11" i="23"/>
  <c r="R11" i="23"/>
  <c r="S11" i="23"/>
  <c r="T11" i="23"/>
  <c r="U11" i="23"/>
  <c r="V11" i="23"/>
  <c r="W11" i="23"/>
  <c r="X11" i="23"/>
  <c r="Y11" i="23"/>
  <c r="Z11" i="23"/>
  <c r="AA11" i="23"/>
  <c r="AB11" i="23"/>
  <c r="AC11" i="23"/>
  <c r="AD11" i="23"/>
  <c r="AE11" i="23"/>
  <c r="AF11" i="23"/>
  <c r="AG11" i="23"/>
  <c r="AH11" i="23"/>
  <c r="AI11" i="23"/>
  <c r="AJ11" i="23"/>
  <c r="AK11" i="23"/>
  <c r="AL11" i="23"/>
  <c r="AM11" i="23"/>
  <c r="AN11" i="23"/>
  <c r="AO11" i="23"/>
  <c r="AP11" i="23"/>
  <c r="AQ11" i="23"/>
  <c r="AR11" i="23"/>
  <c r="AS11" i="23"/>
  <c r="AT11" i="23"/>
  <c r="AU11" i="23"/>
  <c r="AV11" i="23"/>
  <c r="AW11" i="23"/>
  <c r="AX11" i="23"/>
  <c r="AY11" i="23"/>
  <c r="AZ11" i="23"/>
  <c r="BA11" i="23"/>
  <c r="BB11" i="23"/>
  <c r="BC11" i="23"/>
  <c r="BD11" i="23"/>
  <c r="BE11" i="23"/>
  <c r="BF11" i="23"/>
  <c r="BG11" i="23"/>
  <c r="BH11" i="23"/>
  <c r="BI11" i="23"/>
  <c r="BJ11" i="23"/>
  <c r="BK11" i="23"/>
  <c r="BL11" i="23"/>
  <c r="BM11" i="23"/>
  <c r="BN11" i="23"/>
  <c r="BO11" i="23"/>
  <c r="BP11" i="23"/>
  <c r="BQ11" i="23"/>
  <c r="BR11" i="23"/>
  <c r="BS11" i="23"/>
  <c r="BT11" i="23"/>
  <c r="BU11" i="23"/>
  <c r="F11" i="23"/>
  <c r="F10" i="23"/>
  <c r="W6" i="23" l="1"/>
  <c r="W7" i="23"/>
  <c r="V5" i="21"/>
  <c r="U115" i="21"/>
  <c r="U103" i="21"/>
  <c r="U95" i="21"/>
  <c r="U87" i="21"/>
  <c r="V4" i="12"/>
  <c r="U105" i="12"/>
  <c r="U27" i="12"/>
  <c r="T190" i="16"/>
  <c r="T126" i="16"/>
  <c r="T35" i="16"/>
  <c r="U5" i="16"/>
  <c r="C10" i="26"/>
  <c r="C11" i="26"/>
  <c r="C12" i="26"/>
  <c r="C13" i="26"/>
  <c r="C14" i="26"/>
  <c r="C47" i="26"/>
  <c r="C48" i="26"/>
  <c r="C49" i="26"/>
  <c r="C37" i="26"/>
  <c r="C38" i="26"/>
  <c r="C39" i="26"/>
  <c r="C40" i="26"/>
  <c r="C41" i="26"/>
  <c r="C42" i="26"/>
  <c r="C43" i="26"/>
  <c r="C44" i="26"/>
  <c r="D38" i="26"/>
  <c r="D39" i="26"/>
  <c r="D40" i="26"/>
  <c r="D41" i="26"/>
  <c r="D42" i="26"/>
  <c r="D43" i="26"/>
  <c r="D44" i="26"/>
  <c r="D37" i="26"/>
  <c r="B39" i="26"/>
  <c r="B40" i="26"/>
  <c r="B38" i="26"/>
  <c r="C27" i="26"/>
  <c r="D27" i="26"/>
  <c r="B24" i="26"/>
  <c r="B23" i="26"/>
  <c r="B22" i="26"/>
  <c r="BU20" i="23"/>
  <c r="BT20" i="23"/>
  <c r="BS20" i="23"/>
  <c r="BR20" i="23"/>
  <c r="BQ20" i="23"/>
  <c r="BP20" i="23"/>
  <c r="BO20" i="23"/>
  <c r="BN20" i="23"/>
  <c r="BM20" i="23"/>
  <c r="BL20" i="23"/>
  <c r="BK20" i="23"/>
  <c r="BJ20" i="23"/>
  <c r="BI20" i="23"/>
  <c r="BH20" i="23"/>
  <c r="BG20" i="23"/>
  <c r="BF20" i="23"/>
  <c r="BE20" i="23"/>
  <c r="BD20" i="23"/>
  <c r="BC20" i="23"/>
  <c r="BB20" i="23"/>
  <c r="BA20" i="23"/>
  <c r="AZ20" i="23"/>
  <c r="AY20" i="23"/>
  <c r="AX20" i="23"/>
  <c r="AW20" i="23"/>
  <c r="AV20" i="23"/>
  <c r="AU20" i="23"/>
  <c r="AT20" i="23"/>
  <c r="AS20" i="23"/>
  <c r="AR20" i="23"/>
  <c r="AQ20" i="23"/>
  <c r="AP20" i="23"/>
  <c r="AO20" i="23"/>
  <c r="AN20" i="23"/>
  <c r="AM20" i="23"/>
  <c r="AL20" i="23"/>
  <c r="AK20" i="23"/>
  <c r="AJ20" i="23"/>
  <c r="AI20" i="23"/>
  <c r="AH20" i="23"/>
  <c r="AG20" i="23"/>
  <c r="AF20" i="23"/>
  <c r="AE20" i="23"/>
  <c r="AD20" i="23"/>
  <c r="AC20" i="23"/>
  <c r="AB20" i="23"/>
  <c r="AA20" i="23"/>
  <c r="Z20" i="23"/>
  <c r="Y20" i="23"/>
  <c r="X20" i="23"/>
  <c r="W20" i="23"/>
  <c r="V20" i="23"/>
  <c r="U20" i="23"/>
  <c r="T20" i="23"/>
  <c r="S20" i="23"/>
  <c r="R20" i="23"/>
  <c r="Q20" i="23"/>
  <c r="P20" i="23"/>
  <c r="O20" i="23"/>
  <c r="N20" i="23"/>
  <c r="M20" i="23"/>
  <c r="L20" i="23"/>
  <c r="K20" i="23"/>
  <c r="J20" i="23"/>
  <c r="I20" i="23"/>
  <c r="H20" i="23"/>
  <c r="G20" i="23"/>
  <c r="BU19" i="23"/>
  <c r="BT19" i="23"/>
  <c r="BS19" i="23"/>
  <c r="BR19" i="23"/>
  <c r="BQ19" i="23"/>
  <c r="BP19" i="23"/>
  <c r="BO19" i="23"/>
  <c r="BN19" i="23"/>
  <c r="BM19" i="23"/>
  <c r="BL19" i="23"/>
  <c r="BK19" i="23"/>
  <c r="BJ19" i="23"/>
  <c r="BI19" i="23"/>
  <c r="BH19" i="23"/>
  <c r="BG19" i="23"/>
  <c r="BF19" i="23"/>
  <c r="BE19" i="23"/>
  <c r="BD19" i="23"/>
  <c r="BC19" i="23"/>
  <c r="BB19" i="23"/>
  <c r="BA19" i="23"/>
  <c r="AZ19" i="23"/>
  <c r="AY19" i="23"/>
  <c r="AX19" i="23"/>
  <c r="AW19" i="23"/>
  <c r="AV19" i="23"/>
  <c r="AU19" i="23"/>
  <c r="AT19" i="23"/>
  <c r="AS19" i="23"/>
  <c r="AR19" i="23"/>
  <c r="AQ19" i="23"/>
  <c r="AP19" i="23"/>
  <c r="AO19" i="23"/>
  <c r="AN19" i="23"/>
  <c r="AM19" i="23"/>
  <c r="AL19" i="23"/>
  <c r="AK19" i="23"/>
  <c r="AJ19" i="23"/>
  <c r="AI19" i="23"/>
  <c r="AH19" i="23"/>
  <c r="AG19" i="23"/>
  <c r="AF19" i="23"/>
  <c r="AE19" i="23"/>
  <c r="AD19" i="23"/>
  <c r="AC19" i="23"/>
  <c r="AB19" i="23"/>
  <c r="AA19" i="23"/>
  <c r="Z19" i="23"/>
  <c r="Y19" i="23"/>
  <c r="X19" i="23"/>
  <c r="W19" i="23"/>
  <c r="V19" i="23"/>
  <c r="U19" i="23"/>
  <c r="T19" i="23"/>
  <c r="S19" i="23"/>
  <c r="R19" i="23"/>
  <c r="Q19" i="23"/>
  <c r="P19" i="23"/>
  <c r="O19" i="23"/>
  <c r="N19" i="23"/>
  <c r="M19" i="23"/>
  <c r="L19" i="23"/>
  <c r="K19" i="23"/>
  <c r="J19" i="23"/>
  <c r="I19" i="23"/>
  <c r="H19" i="23"/>
  <c r="G19" i="23"/>
  <c r="F20" i="23"/>
  <c r="F19" i="23"/>
  <c r="G18" i="23"/>
  <c r="H18" i="23"/>
  <c r="I18" i="23"/>
  <c r="J18" i="23"/>
  <c r="K18" i="23"/>
  <c r="L18" i="23"/>
  <c r="M18" i="23"/>
  <c r="N18" i="23"/>
  <c r="O18" i="23"/>
  <c r="P18" i="23"/>
  <c r="Q18" i="23"/>
  <c r="R18" i="23"/>
  <c r="S18" i="23"/>
  <c r="T18" i="23"/>
  <c r="U18" i="23"/>
  <c r="V18" i="23"/>
  <c r="W18" i="23"/>
  <c r="X18" i="23"/>
  <c r="Y18" i="23"/>
  <c r="Z18" i="23"/>
  <c r="AA18" i="23"/>
  <c r="AB18" i="23"/>
  <c r="AC18" i="23"/>
  <c r="AD18" i="23"/>
  <c r="AE18" i="23"/>
  <c r="AF18" i="23"/>
  <c r="AG18" i="23"/>
  <c r="AH18" i="23"/>
  <c r="AI18" i="23"/>
  <c r="AJ18" i="23"/>
  <c r="AK18" i="23"/>
  <c r="AL18" i="23"/>
  <c r="AM18" i="23"/>
  <c r="AN18" i="23"/>
  <c r="AO18" i="23"/>
  <c r="AP18" i="23"/>
  <c r="AQ18" i="23"/>
  <c r="AR18" i="23"/>
  <c r="AS18" i="23"/>
  <c r="AT18" i="23"/>
  <c r="AU18" i="23"/>
  <c r="AV18" i="23"/>
  <c r="AW18" i="23"/>
  <c r="AX18" i="23"/>
  <c r="AY18" i="23"/>
  <c r="AZ18" i="23"/>
  <c r="BA18" i="23"/>
  <c r="BB18" i="23"/>
  <c r="BC18" i="23"/>
  <c r="BD18" i="23"/>
  <c r="BE18" i="23"/>
  <c r="BF18" i="23"/>
  <c r="BG18" i="23"/>
  <c r="BH18" i="23"/>
  <c r="BI18" i="23"/>
  <c r="BJ18" i="23"/>
  <c r="BK18" i="23"/>
  <c r="BL18" i="23"/>
  <c r="BM18" i="23"/>
  <c r="BN18" i="23"/>
  <c r="BO18" i="23"/>
  <c r="BP18" i="23"/>
  <c r="BQ18" i="23"/>
  <c r="BR18" i="23"/>
  <c r="BS18" i="23"/>
  <c r="BT18" i="23"/>
  <c r="BU18" i="23"/>
  <c r="F18" i="23"/>
  <c r="G17" i="23"/>
  <c r="H17" i="23"/>
  <c r="I17" i="23"/>
  <c r="J17" i="23"/>
  <c r="K17" i="23"/>
  <c r="L17" i="23"/>
  <c r="M17" i="23"/>
  <c r="N17" i="23"/>
  <c r="O17" i="23"/>
  <c r="P17" i="23"/>
  <c r="Q17" i="23"/>
  <c r="R17" i="23"/>
  <c r="S17" i="23"/>
  <c r="T17" i="23"/>
  <c r="U17" i="23"/>
  <c r="V17" i="23"/>
  <c r="W17" i="23"/>
  <c r="X17" i="23"/>
  <c r="Y17" i="23"/>
  <c r="Z17" i="23"/>
  <c r="AA17" i="23"/>
  <c r="AB17" i="23"/>
  <c r="AC17" i="23"/>
  <c r="AD17" i="23"/>
  <c r="AE17" i="23"/>
  <c r="AF17" i="23"/>
  <c r="AG17" i="23"/>
  <c r="AH17" i="23"/>
  <c r="AI17" i="23"/>
  <c r="AJ17" i="23"/>
  <c r="AK17" i="23"/>
  <c r="AL17" i="23"/>
  <c r="AM17" i="23"/>
  <c r="AN17" i="23"/>
  <c r="AO17" i="23"/>
  <c r="AP17" i="23"/>
  <c r="AQ17" i="23"/>
  <c r="AR17" i="23"/>
  <c r="AS17" i="23"/>
  <c r="AT17" i="23"/>
  <c r="AU17" i="23"/>
  <c r="AV17" i="23"/>
  <c r="AW17" i="23"/>
  <c r="AX17" i="23"/>
  <c r="AY17" i="23"/>
  <c r="AZ17" i="23"/>
  <c r="BA17" i="23"/>
  <c r="BB17" i="23"/>
  <c r="BC17" i="23"/>
  <c r="BD17" i="23"/>
  <c r="BE17" i="23"/>
  <c r="BF17" i="23"/>
  <c r="BG17" i="23"/>
  <c r="BH17" i="23"/>
  <c r="BI17" i="23"/>
  <c r="BJ17" i="23"/>
  <c r="BK17" i="23"/>
  <c r="BL17" i="23"/>
  <c r="BM17" i="23"/>
  <c r="BN17" i="23"/>
  <c r="BO17" i="23"/>
  <c r="BP17" i="23"/>
  <c r="BQ17" i="23"/>
  <c r="BR17" i="23"/>
  <c r="BS17" i="23"/>
  <c r="BT17" i="23"/>
  <c r="BU17" i="23"/>
  <c r="F17" i="23"/>
  <c r="J16" i="23"/>
  <c r="K16" i="23"/>
  <c r="L16" i="23"/>
  <c r="M16" i="23"/>
  <c r="N16" i="23"/>
  <c r="O16" i="23"/>
  <c r="P16" i="23"/>
  <c r="Q16" i="23"/>
  <c r="R16" i="23"/>
  <c r="S16" i="23"/>
  <c r="T16" i="23"/>
  <c r="U16" i="23"/>
  <c r="V16" i="23"/>
  <c r="W16" i="23"/>
  <c r="X16" i="23"/>
  <c r="Y16" i="23"/>
  <c r="Z16" i="23"/>
  <c r="AA16" i="23"/>
  <c r="AB16" i="23"/>
  <c r="AC16" i="23"/>
  <c r="AD16" i="23"/>
  <c r="AE16" i="23"/>
  <c r="AF16" i="23"/>
  <c r="AG16" i="23"/>
  <c r="AH16" i="23"/>
  <c r="AI16" i="23"/>
  <c r="AJ16" i="23"/>
  <c r="AK16" i="23"/>
  <c r="AL16" i="23"/>
  <c r="AM16" i="23"/>
  <c r="AN16" i="23"/>
  <c r="AO16" i="23"/>
  <c r="AP16" i="23"/>
  <c r="AQ16" i="23"/>
  <c r="AR16" i="23"/>
  <c r="AS16" i="23"/>
  <c r="AT16" i="23"/>
  <c r="AU16" i="23"/>
  <c r="AV16" i="23"/>
  <c r="AW16" i="23"/>
  <c r="AX16" i="23"/>
  <c r="AY16" i="23"/>
  <c r="AZ16" i="23"/>
  <c r="BA16" i="23"/>
  <c r="BB16" i="23"/>
  <c r="BC16" i="23"/>
  <c r="BD16" i="23"/>
  <c r="BE16" i="23"/>
  <c r="BF16" i="23"/>
  <c r="BG16" i="23"/>
  <c r="BH16" i="23"/>
  <c r="BI16" i="23"/>
  <c r="BJ16" i="23"/>
  <c r="BK16" i="23"/>
  <c r="BL16" i="23"/>
  <c r="BM16" i="23"/>
  <c r="BN16" i="23"/>
  <c r="BO16" i="23"/>
  <c r="BP16" i="23"/>
  <c r="BQ16" i="23"/>
  <c r="BR16" i="23"/>
  <c r="BS16" i="23"/>
  <c r="BT16" i="23"/>
  <c r="BU16" i="23"/>
  <c r="G16" i="23"/>
  <c r="H16" i="23"/>
  <c r="I16" i="23"/>
  <c r="F16" i="23"/>
  <c r="G15" i="23"/>
  <c r="H15" i="23"/>
  <c r="I15" i="23"/>
  <c r="J15" i="23"/>
  <c r="K15" i="23"/>
  <c r="L15" i="23"/>
  <c r="M15" i="23"/>
  <c r="N15" i="23"/>
  <c r="O15" i="23"/>
  <c r="P15" i="23"/>
  <c r="Q15" i="23"/>
  <c r="R15" i="23"/>
  <c r="S15" i="23"/>
  <c r="T15" i="23"/>
  <c r="U15" i="23"/>
  <c r="V15" i="23"/>
  <c r="W15" i="23"/>
  <c r="X15" i="23"/>
  <c r="Y15" i="23"/>
  <c r="Z15" i="23"/>
  <c r="AA15" i="23"/>
  <c r="AB15" i="23"/>
  <c r="AC15" i="23"/>
  <c r="AD15" i="23"/>
  <c r="AE15" i="23"/>
  <c r="AF15" i="23"/>
  <c r="AG15" i="23"/>
  <c r="AH15" i="23"/>
  <c r="AI15" i="23"/>
  <c r="AJ15" i="23"/>
  <c r="AK15" i="23"/>
  <c r="AL15" i="23"/>
  <c r="AM15" i="23"/>
  <c r="AN15" i="23"/>
  <c r="AO15" i="23"/>
  <c r="AP15" i="23"/>
  <c r="AQ15" i="23"/>
  <c r="AR15" i="23"/>
  <c r="AS15" i="23"/>
  <c r="AT15" i="23"/>
  <c r="AU15" i="23"/>
  <c r="AV15" i="23"/>
  <c r="AW15" i="23"/>
  <c r="AX15" i="23"/>
  <c r="AY15" i="23"/>
  <c r="AZ15" i="23"/>
  <c r="BA15" i="23"/>
  <c r="BB15" i="23"/>
  <c r="BC15" i="23"/>
  <c r="BD15" i="23"/>
  <c r="BE15" i="23"/>
  <c r="BF15" i="23"/>
  <c r="BG15" i="23"/>
  <c r="BH15" i="23"/>
  <c r="BI15" i="23"/>
  <c r="BJ15" i="23"/>
  <c r="BK15" i="23"/>
  <c r="BL15" i="23"/>
  <c r="BM15" i="23"/>
  <c r="BN15" i="23"/>
  <c r="BO15" i="23"/>
  <c r="BP15" i="23"/>
  <c r="BQ15" i="23"/>
  <c r="BR15" i="23"/>
  <c r="BS15" i="23"/>
  <c r="BT15" i="23"/>
  <c r="BU15" i="23"/>
  <c r="F15" i="23"/>
  <c r="X6" i="23" l="1"/>
  <c r="X7" i="23"/>
  <c r="W5" i="21"/>
  <c r="V115" i="21"/>
  <c r="V103" i="21"/>
  <c r="V95" i="21"/>
  <c r="V87" i="21"/>
  <c r="W4" i="12"/>
  <c r="V105" i="12"/>
  <c r="V27" i="12"/>
  <c r="U190" i="16"/>
  <c r="U126" i="16"/>
  <c r="U35" i="16"/>
  <c r="V5" i="16"/>
  <c r="F44" i="26"/>
  <c r="G40" i="26"/>
  <c r="F42" i="26"/>
  <c r="G38" i="26"/>
  <c r="G43" i="26"/>
  <c r="F43" i="26"/>
  <c r="F40" i="26"/>
  <c r="G42" i="26"/>
  <c r="G44" i="26"/>
  <c r="F38" i="26"/>
  <c r="F37" i="26"/>
  <c r="F39" i="26"/>
  <c r="F41" i="26"/>
  <c r="G37" i="26"/>
  <c r="G39" i="26"/>
  <c r="G41" i="26"/>
  <c r="G27" i="26"/>
  <c r="Y6" i="23" l="1"/>
  <c r="Y7" i="23"/>
  <c r="X5" i="21"/>
  <c r="W95" i="21"/>
  <c r="W115" i="21"/>
  <c r="W103" i="21"/>
  <c r="W87" i="21"/>
  <c r="X4" i="12"/>
  <c r="W105" i="12"/>
  <c r="W27" i="12"/>
  <c r="V126" i="16"/>
  <c r="V35" i="16"/>
  <c r="V190" i="16"/>
  <c r="W5" i="16"/>
  <c r="D47" i="19"/>
  <c r="F47" i="19"/>
  <c r="F46" i="19"/>
  <c r="D46" i="19"/>
  <c r="Z6" i="23" l="1"/>
  <c r="Z7" i="23"/>
  <c r="Y5" i="21"/>
  <c r="X115" i="21"/>
  <c r="X103" i="21"/>
  <c r="X95" i="21"/>
  <c r="X87" i="21"/>
  <c r="Y4" i="12"/>
  <c r="X105" i="12"/>
  <c r="X27" i="12"/>
  <c r="W35" i="16"/>
  <c r="W190" i="16"/>
  <c r="W126" i="16"/>
  <c r="X5" i="16"/>
  <c r="I18" i="16"/>
  <c r="D14" i="26" s="1"/>
  <c r="I17" i="16"/>
  <c r="I15" i="16"/>
  <c r="D12" i="26" s="1"/>
  <c r="I14" i="16"/>
  <c r="D11" i="26" s="1"/>
  <c r="I13" i="16"/>
  <c r="G14" i="16"/>
  <c r="G15" i="16"/>
  <c r="G17" i="16"/>
  <c r="G18" i="16"/>
  <c r="G13" i="16"/>
  <c r="AA6" i="23" l="1"/>
  <c r="AA7" i="23"/>
  <c r="Z5" i="21"/>
  <c r="Y115" i="21"/>
  <c r="Y103" i="21"/>
  <c r="Y95" i="21"/>
  <c r="Y87" i="21"/>
  <c r="Z4" i="12"/>
  <c r="Y105" i="12"/>
  <c r="Y27" i="12"/>
  <c r="X190" i="16"/>
  <c r="X126" i="16"/>
  <c r="X35" i="16"/>
  <c r="Y5" i="16"/>
  <c r="G12" i="16"/>
  <c r="C18" i="26" s="1"/>
  <c r="I12" i="16"/>
  <c r="D13" i="26"/>
  <c r="G13" i="26" s="1"/>
  <c r="D10" i="26"/>
  <c r="G10" i="26" s="1"/>
  <c r="G12" i="26"/>
  <c r="F12" i="26"/>
  <c r="G11" i="26"/>
  <c r="F11" i="26"/>
  <c r="G14" i="26"/>
  <c r="F14" i="26"/>
  <c r="AB6" i="23" l="1"/>
  <c r="AB7" i="23"/>
  <c r="AA5" i="21"/>
  <c r="Z115" i="21"/>
  <c r="Z103" i="21"/>
  <c r="Z95" i="21"/>
  <c r="Z87" i="21"/>
  <c r="AA4" i="12"/>
  <c r="Z105" i="12"/>
  <c r="Z27" i="12"/>
  <c r="Y190" i="16"/>
  <c r="Y126" i="16"/>
  <c r="Y35" i="16"/>
  <c r="Z5" i="16"/>
  <c r="D18" i="26"/>
  <c r="F10" i="26"/>
  <c r="F13" i="26"/>
  <c r="D48" i="19"/>
  <c r="F48" i="19"/>
  <c r="AC6" i="23" l="1"/>
  <c r="AC7" i="23"/>
  <c r="AB5" i="21"/>
  <c r="AA115" i="21"/>
  <c r="AA103" i="21"/>
  <c r="AA95" i="21"/>
  <c r="AA87" i="21"/>
  <c r="AB4" i="12"/>
  <c r="AA105" i="12"/>
  <c r="AA27" i="12"/>
  <c r="Z126" i="16"/>
  <c r="Z190" i="16"/>
  <c r="Z35" i="16"/>
  <c r="AA5" i="16"/>
  <c r="E17" i="23"/>
  <c r="E136" i="16" s="1"/>
  <c r="E18" i="23"/>
  <c r="E137" i="16" s="1"/>
  <c r="E19" i="23"/>
  <c r="E200" i="16" s="1"/>
  <c r="E20" i="23"/>
  <c r="E201" i="16" s="1"/>
  <c r="E16" i="23"/>
  <c r="E47" i="16" s="1"/>
  <c r="E15" i="23"/>
  <c r="E46" i="16" s="1"/>
  <c r="C113" i="26"/>
  <c r="D113" i="26"/>
  <c r="D196" i="26"/>
  <c r="C160" i="26"/>
  <c r="D160" i="26"/>
  <c r="D48" i="31"/>
  <c r="C48" i="31"/>
  <c r="C45" i="31"/>
  <c r="D40" i="31"/>
  <c r="C40" i="31"/>
  <c r="D39" i="31"/>
  <c r="C39" i="31"/>
  <c r="D38" i="31"/>
  <c r="C38" i="31"/>
  <c r="D37" i="31"/>
  <c r="C37" i="31"/>
  <c r="D25" i="31"/>
  <c r="C25" i="31"/>
  <c r="C20" i="31"/>
  <c r="D20" i="31"/>
  <c r="C18" i="31"/>
  <c r="D18" i="31"/>
  <c r="D12" i="31"/>
  <c r="C12" i="31"/>
  <c r="AD6" i="23" l="1"/>
  <c r="AD7" i="23"/>
  <c r="AC5" i="21"/>
  <c r="AB115" i="21"/>
  <c r="AB103" i="21"/>
  <c r="AB95" i="21"/>
  <c r="AB87" i="21"/>
  <c r="AC4" i="12"/>
  <c r="AB105" i="12"/>
  <c r="AB27" i="12"/>
  <c r="AB5" i="16"/>
  <c r="AA35" i="16"/>
  <c r="AA190" i="16"/>
  <c r="AA126" i="16"/>
  <c r="F38" i="31"/>
  <c r="F40" i="31"/>
  <c r="F37" i="31"/>
  <c r="F39" i="31"/>
  <c r="F12" i="31"/>
  <c r="F18" i="31"/>
  <c r="F20" i="31"/>
  <c r="F113" i="26"/>
  <c r="G113" i="26"/>
  <c r="G196" i="26"/>
  <c r="F196" i="26"/>
  <c r="G160" i="26"/>
  <c r="F160" i="26"/>
  <c r="F25" i="31"/>
  <c r="AE6" i="23" l="1"/>
  <c r="AE7" i="23"/>
  <c r="AD5" i="21"/>
  <c r="AC115" i="21"/>
  <c r="AC103" i="21"/>
  <c r="AC95" i="21"/>
  <c r="AC87" i="21"/>
  <c r="AD4" i="12"/>
  <c r="AC105" i="12"/>
  <c r="AC27" i="12"/>
  <c r="AB190" i="16"/>
  <c r="AB126" i="16"/>
  <c r="AB35" i="16"/>
  <c r="AC5" i="16"/>
  <c r="F54" i="23"/>
  <c r="G54" i="23"/>
  <c r="I54" i="23"/>
  <c r="J54" i="23"/>
  <c r="K54" i="23"/>
  <c r="L54" i="23"/>
  <c r="M54" i="23"/>
  <c r="N54" i="23"/>
  <c r="O54" i="23"/>
  <c r="P54" i="23"/>
  <c r="Q54" i="23"/>
  <c r="R54" i="23"/>
  <c r="S54" i="23"/>
  <c r="T54" i="23"/>
  <c r="U54" i="23"/>
  <c r="V54" i="23"/>
  <c r="W54" i="23"/>
  <c r="X54" i="23"/>
  <c r="Y54" i="23"/>
  <c r="Z54" i="23"/>
  <c r="AA54" i="23"/>
  <c r="AB54" i="23"/>
  <c r="AC54" i="23"/>
  <c r="AD54" i="23"/>
  <c r="AE54" i="23"/>
  <c r="AF54" i="23"/>
  <c r="AG54" i="23"/>
  <c r="AH54" i="23"/>
  <c r="AI54" i="23"/>
  <c r="AJ54" i="23"/>
  <c r="AK54" i="23"/>
  <c r="AL54" i="23"/>
  <c r="AM54" i="23"/>
  <c r="AN54" i="23"/>
  <c r="AO54" i="23"/>
  <c r="AP54" i="23"/>
  <c r="AQ54" i="23"/>
  <c r="AR54" i="23"/>
  <c r="AS54" i="23"/>
  <c r="AT54" i="23"/>
  <c r="AU54" i="23"/>
  <c r="AV54" i="23"/>
  <c r="AW54" i="23"/>
  <c r="AX54" i="23"/>
  <c r="AY54" i="23"/>
  <c r="AZ54" i="23"/>
  <c r="BA54" i="23"/>
  <c r="BB54" i="23"/>
  <c r="BC54" i="23"/>
  <c r="BD54" i="23"/>
  <c r="BE54" i="23"/>
  <c r="BF54" i="23"/>
  <c r="BG54" i="23"/>
  <c r="BH54" i="23"/>
  <c r="BI54" i="23"/>
  <c r="BJ54" i="23"/>
  <c r="BK54" i="23"/>
  <c r="BL54" i="23"/>
  <c r="BM54" i="23"/>
  <c r="BN54" i="23"/>
  <c r="BO54" i="23"/>
  <c r="BP54" i="23"/>
  <c r="BQ54" i="23"/>
  <c r="BR54" i="23"/>
  <c r="BS54" i="23"/>
  <c r="BT54" i="23"/>
  <c r="BU54" i="23"/>
  <c r="H54" i="23"/>
  <c r="AF6" i="23" l="1"/>
  <c r="AF7" i="23"/>
  <c r="AD115" i="21"/>
  <c r="AD103" i="21"/>
  <c r="AD95" i="21"/>
  <c r="AD87" i="21"/>
  <c r="AE5" i="21"/>
  <c r="AE4" i="12"/>
  <c r="AD105" i="12"/>
  <c r="AD27" i="12"/>
  <c r="AC190" i="16"/>
  <c r="AC126" i="16"/>
  <c r="AC35" i="16"/>
  <c r="AD5" i="16"/>
  <c r="AE76" i="23"/>
  <c r="AF76" i="23"/>
  <c r="AG76" i="23"/>
  <c r="AH76" i="23"/>
  <c r="AI76" i="23"/>
  <c r="AJ76" i="23"/>
  <c r="AK76" i="23"/>
  <c r="AL76" i="23"/>
  <c r="AM76" i="23"/>
  <c r="AN76" i="23"/>
  <c r="AO76" i="23"/>
  <c r="AP76" i="23"/>
  <c r="AQ76" i="23"/>
  <c r="AR76" i="23"/>
  <c r="AS76" i="23"/>
  <c r="AT76" i="23"/>
  <c r="AU76" i="23"/>
  <c r="AV76" i="23"/>
  <c r="AW76" i="23"/>
  <c r="AX76" i="23"/>
  <c r="AY76" i="23"/>
  <c r="AZ76" i="23"/>
  <c r="BA76" i="23"/>
  <c r="BB76" i="23"/>
  <c r="BC76" i="23"/>
  <c r="BD76" i="23"/>
  <c r="BE76" i="23"/>
  <c r="BF76" i="23"/>
  <c r="BG76" i="23"/>
  <c r="BH76" i="23"/>
  <c r="BI76" i="23"/>
  <c r="BJ76" i="23"/>
  <c r="BK76" i="23"/>
  <c r="BL76" i="23"/>
  <c r="BM76" i="23"/>
  <c r="BN76" i="23"/>
  <c r="BO76" i="23"/>
  <c r="BP76" i="23"/>
  <c r="BQ76" i="23"/>
  <c r="BR76" i="23"/>
  <c r="BS76" i="23"/>
  <c r="BT76" i="23"/>
  <c r="BU76" i="23"/>
  <c r="AG6" i="23" l="1"/>
  <c r="AG7" i="23"/>
  <c r="AF5" i="21"/>
  <c r="AE103" i="21"/>
  <c r="AE95" i="21"/>
  <c r="AE115" i="21"/>
  <c r="AE87" i="21"/>
  <c r="AF4" i="12"/>
  <c r="AE27" i="12"/>
  <c r="AE105" i="12"/>
  <c r="AD126" i="16"/>
  <c r="AD35" i="16"/>
  <c r="AD190" i="16"/>
  <c r="AE5" i="16"/>
  <c r="N117" i="21"/>
  <c r="M117" i="21"/>
  <c r="L117" i="21"/>
  <c r="K117" i="21"/>
  <c r="J117" i="21"/>
  <c r="I117" i="21"/>
  <c r="H117" i="21"/>
  <c r="G117" i="21"/>
  <c r="F117" i="21"/>
  <c r="N105" i="21"/>
  <c r="M105" i="21"/>
  <c r="L105" i="21"/>
  <c r="K105" i="21"/>
  <c r="J105" i="21"/>
  <c r="I105" i="21"/>
  <c r="H105" i="21"/>
  <c r="G105" i="21"/>
  <c r="F105" i="21"/>
  <c r="AH6" i="23" l="1"/>
  <c r="AH7" i="23"/>
  <c r="AG5" i="21"/>
  <c r="AF115" i="21"/>
  <c r="AF103" i="21"/>
  <c r="AF95" i="21"/>
  <c r="AF87" i="21"/>
  <c r="AG4" i="12"/>
  <c r="AF105" i="12"/>
  <c r="AF27" i="12"/>
  <c r="AE35" i="16"/>
  <c r="AE190" i="16"/>
  <c r="AE126" i="16"/>
  <c r="AF5" i="16"/>
  <c r="D117" i="21"/>
  <c r="D105" i="21"/>
  <c r="F9" i="13"/>
  <c r="H9" i="13"/>
  <c r="BU9" i="13"/>
  <c r="BT9" i="13"/>
  <c r="BS9" i="13"/>
  <c r="BR9" i="13"/>
  <c r="BQ9" i="13"/>
  <c r="BP9" i="13"/>
  <c r="BO9" i="13"/>
  <c r="BN9" i="13"/>
  <c r="BM9" i="13"/>
  <c r="BL9" i="13"/>
  <c r="BK9" i="13"/>
  <c r="BJ9" i="13"/>
  <c r="BI9" i="13"/>
  <c r="BH9" i="13"/>
  <c r="BG9" i="13"/>
  <c r="BF9" i="13"/>
  <c r="BE9" i="13"/>
  <c r="BD9" i="13"/>
  <c r="BC9" i="13"/>
  <c r="BB9" i="13"/>
  <c r="BA9" i="13"/>
  <c r="AZ9" i="13"/>
  <c r="AY9" i="13"/>
  <c r="AX9" i="13"/>
  <c r="AW9" i="13"/>
  <c r="AI6" i="23" l="1"/>
  <c r="AI7" i="23"/>
  <c r="AH5" i="21"/>
  <c r="AG115" i="21"/>
  <c r="AG103" i="21"/>
  <c r="AG95" i="21"/>
  <c r="AG87" i="21"/>
  <c r="AH4" i="12"/>
  <c r="AG105" i="12"/>
  <c r="AG27" i="12"/>
  <c r="AF190" i="16"/>
  <c r="AF126" i="16"/>
  <c r="AF35" i="16"/>
  <c r="AG5" i="16"/>
  <c r="C161" i="26"/>
  <c r="C5" i="26"/>
  <c r="AJ6" i="23" l="1"/>
  <c r="AJ7" i="23"/>
  <c r="AH115" i="21"/>
  <c r="AH103" i="21"/>
  <c r="AH95" i="21"/>
  <c r="AH87" i="21"/>
  <c r="AI5" i="21"/>
  <c r="AI4" i="12"/>
  <c r="AH105" i="12"/>
  <c r="AH27" i="12"/>
  <c r="AG190" i="16"/>
  <c r="AG126" i="16"/>
  <c r="AG35" i="16"/>
  <c r="AH5" i="16"/>
  <c r="BU8" i="13"/>
  <c r="BT8" i="13"/>
  <c r="BS8" i="13"/>
  <c r="BR8" i="13"/>
  <c r="BQ8" i="13"/>
  <c r="BP8" i="13"/>
  <c r="BO8" i="13"/>
  <c r="BN8" i="13"/>
  <c r="BM8" i="13"/>
  <c r="BL8" i="13"/>
  <c r="BK8" i="13"/>
  <c r="BJ8" i="13"/>
  <c r="BI8" i="13"/>
  <c r="BH8" i="13"/>
  <c r="BG8" i="13"/>
  <c r="BF8" i="13"/>
  <c r="BE8" i="13"/>
  <c r="BD8" i="13"/>
  <c r="BC8" i="13"/>
  <c r="BB8" i="13"/>
  <c r="BA8" i="13"/>
  <c r="AZ8" i="13"/>
  <c r="AY8" i="13"/>
  <c r="AX8" i="13"/>
  <c r="AW8" i="13"/>
  <c r="AV8" i="13"/>
  <c r="AU8" i="13"/>
  <c r="AT8" i="13"/>
  <c r="AS8" i="13"/>
  <c r="AR8" i="13"/>
  <c r="AQ8" i="13"/>
  <c r="AP8" i="13"/>
  <c r="AO8" i="13"/>
  <c r="AN8" i="13"/>
  <c r="AM8" i="13"/>
  <c r="AL8" i="13"/>
  <c r="AK8" i="13"/>
  <c r="AJ8" i="13"/>
  <c r="AI8" i="13"/>
  <c r="AH8" i="13"/>
  <c r="AG8" i="13"/>
  <c r="AF8" i="13"/>
  <c r="AE8" i="13"/>
  <c r="AD8" i="13"/>
  <c r="AC8" i="13"/>
  <c r="AB8" i="13"/>
  <c r="AA8" i="13"/>
  <c r="Z8" i="13"/>
  <c r="Y8" i="13"/>
  <c r="X8" i="13"/>
  <c r="W8" i="13"/>
  <c r="V8" i="13"/>
  <c r="U8" i="13"/>
  <c r="T8" i="13"/>
  <c r="S8" i="13"/>
  <c r="R8" i="13"/>
  <c r="Q8" i="13"/>
  <c r="P8" i="13"/>
  <c r="O8" i="13"/>
  <c r="N8" i="13"/>
  <c r="M8" i="13"/>
  <c r="L8" i="13"/>
  <c r="K8" i="13"/>
  <c r="J8" i="13"/>
  <c r="H8" i="13"/>
  <c r="F8" i="13"/>
  <c r="AK6" i="23" l="1"/>
  <c r="AK7" i="23"/>
  <c r="AJ5" i="21"/>
  <c r="AI95" i="21"/>
  <c r="AI115" i="21"/>
  <c r="AI103" i="21"/>
  <c r="AI87" i="21"/>
  <c r="AJ4" i="12"/>
  <c r="AI105" i="12"/>
  <c r="AI27" i="12"/>
  <c r="AI5" i="16"/>
  <c r="AH126" i="16"/>
  <c r="AH35" i="16"/>
  <c r="AH190" i="16"/>
  <c r="E54" i="23"/>
  <c r="F176" i="16"/>
  <c r="G176" i="16"/>
  <c r="H176" i="16"/>
  <c r="I176" i="16"/>
  <c r="J176" i="16"/>
  <c r="K176" i="16"/>
  <c r="L176" i="16"/>
  <c r="M176" i="16"/>
  <c r="N176" i="16"/>
  <c r="O176" i="16"/>
  <c r="P176" i="16"/>
  <c r="Q176" i="16"/>
  <c r="R176" i="16"/>
  <c r="S176" i="16"/>
  <c r="T176" i="16"/>
  <c r="U176" i="16"/>
  <c r="V176" i="16"/>
  <c r="W176" i="16"/>
  <c r="X176" i="16"/>
  <c r="Y176" i="16"/>
  <c r="Z176" i="16"/>
  <c r="AA176" i="16"/>
  <c r="AB176" i="16"/>
  <c r="AC176" i="16"/>
  <c r="AD176" i="16"/>
  <c r="AE176" i="16"/>
  <c r="AF176" i="16"/>
  <c r="AG176" i="16"/>
  <c r="AH176" i="16"/>
  <c r="AI176" i="16"/>
  <c r="AJ176" i="16"/>
  <c r="AK176" i="16"/>
  <c r="AL176" i="16"/>
  <c r="AM176" i="16"/>
  <c r="AN176" i="16"/>
  <c r="AO176" i="16"/>
  <c r="AP176" i="16"/>
  <c r="AQ176" i="16"/>
  <c r="AR176" i="16"/>
  <c r="AS176" i="16"/>
  <c r="AT176" i="16"/>
  <c r="AU176" i="16"/>
  <c r="AV176" i="16"/>
  <c r="AW176" i="16"/>
  <c r="AX176" i="16"/>
  <c r="AY176" i="16"/>
  <c r="AZ176" i="16"/>
  <c r="BA176" i="16"/>
  <c r="BB176" i="16"/>
  <c r="BC176" i="16"/>
  <c r="BD176" i="16"/>
  <c r="BE176" i="16"/>
  <c r="BF176" i="16"/>
  <c r="BG176" i="16"/>
  <c r="BH176" i="16"/>
  <c r="BI176" i="16"/>
  <c r="BJ176" i="16"/>
  <c r="BK176" i="16"/>
  <c r="BL176" i="16"/>
  <c r="BM176" i="16"/>
  <c r="BN176" i="16"/>
  <c r="BO176" i="16"/>
  <c r="BP176" i="16"/>
  <c r="BQ176" i="16"/>
  <c r="BR176" i="16"/>
  <c r="BS176" i="16"/>
  <c r="BT176" i="16"/>
  <c r="BU176" i="16"/>
  <c r="G179" i="16"/>
  <c r="I179" i="16"/>
  <c r="K7" i="18"/>
  <c r="K8" i="18"/>
  <c r="K9" i="18"/>
  <c r="K10" i="18"/>
  <c r="K11" i="18"/>
  <c r="K12" i="18"/>
  <c r="K13" i="18"/>
  <c r="K14" i="18"/>
  <c r="K15" i="18"/>
  <c r="K16" i="18"/>
  <c r="K17" i="18"/>
  <c r="K18" i="18"/>
  <c r="K19" i="18"/>
  <c r="K20" i="18"/>
  <c r="K21" i="18"/>
  <c r="K22" i="18"/>
  <c r="K23" i="18"/>
  <c r="K24" i="18"/>
  <c r="K25" i="18"/>
  <c r="K26" i="18"/>
  <c r="K27" i="18"/>
  <c r="K28" i="18"/>
  <c r="K5" i="18"/>
  <c r="K6" i="18"/>
  <c r="K29" i="18"/>
  <c r="K83" i="18"/>
  <c r="AL6" i="23" l="1"/>
  <c r="AL7" i="23"/>
  <c r="AK5" i="21"/>
  <c r="AJ115" i="21"/>
  <c r="AJ103" i="21"/>
  <c r="AJ95" i="21"/>
  <c r="AJ87" i="21"/>
  <c r="AK4" i="12"/>
  <c r="AJ105" i="12"/>
  <c r="AJ27" i="12"/>
  <c r="AJ5" i="16"/>
  <c r="AI35" i="16"/>
  <c r="AI126" i="16"/>
  <c r="AI190" i="16"/>
  <c r="J50" i="31"/>
  <c r="J48" i="31"/>
  <c r="J49" i="31"/>
  <c r="I50" i="31"/>
  <c r="H49" i="31"/>
  <c r="H50" i="31"/>
  <c r="I49" i="31"/>
  <c r="H48" i="31"/>
  <c r="I48" i="31"/>
  <c r="I7" i="21"/>
  <c r="H14" i="31" s="1"/>
  <c r="AM6" i="23" l="1"/>
  <c r="AM7" i="23"/>
  <c r="AL5" i="21"/>
  <c r="AK115" i="21"/>
  <c r="AK103" i="21"/>
  <c r="AK95" i="21"/>
  <c r="AK87" i="21"/>
  <c r="AL4" i="12"/>
  <c r="AK105" i="12"/>
  <c r="AK27" i="12"/>
  <c r="AK5" i="16"/>
  <c r="AJ190" i="16"/>
  <c r="AJ126" i="16"/>
  <c r="AJ35" i="16"/>
  <c r="K91" i="18"/>
  <c r="H13" i="13"/>
  <c r="I13" i="13"/>
  <c r="J13" i="13"/>
  <c r="K13" i="13"/>
  <c r="L13" i="13"/>
  <c r="M13" i="13"/>
  <c r="N13" i="13"/>
  <c r="O13" i="13"/>
  <c r="P13" i="13"/>
  <c r="Q13" i="13"/>
  <c r="R13" i="13"/>
  <c r="S13" i="13"/>
  <c r="T13" i="13"/>
  <c r="U13" i="13"/>
  <c r="V13" i="13"/>
  <c r="W13" i="13"/>
  <c r="X13" i="13"/>
  <c r="Y13" i="13"/>
  <c r="Z13" i="13"/>
  <c r="AA13" i="13"/>
  <c r="AB13" i="13"/>
  <c r="AC13" i="13"/>
  <c r="AD13" i="13"/>
  <c r="AE13" i="13"/>
  <c r="AF13" i="13"/>
  <c r="AG13" i="13"/>
  <c r="AH13" i="13"/>
  <c r="AI13" i="13"/>
  <c r="AJ13" i="13"/>
  <c r="AK13" i="13"/>
  <c r="AL13" i="13"/>
  <c r="AM13" i="13"/>
  <c r="AN13" i="13"/>
  <c r="AO13" i="13"/>
  <c r="AP13" i="13"/>
  <c r="AQ13" i="13"/>
  <c r="AR13" i="13"/>
  <c r="AS13" i="13"/>
  <c r="AT13" i="13"/>
  <c r="AU13" i="13"/>
  <c r="AV13" i="13"/>
  <c r="AW13" i="13"/>
  <c r="AX13" i="13"/>
  <c r="AY13" i="13"/>
  <c r="AZ13" i="13"/>
  <c r="BA13" i="13"/>
  <c r="BB13" i="13"/>
  <c r="BC13" i="13"/>
  <c r="BD13" i="13"/>
  <c r="BE13" i="13"/>
  <c r="BF13" i="13"/>
  <c r="BG13" i="13"/>
  <c r="BH13" i="13"/>
  <c r="BI13" i="13"/>
  <c r="BJ13" i="13"/>
  <c r="BK13" i="13"/>
  <c r="BL13" i="13"/>
  <c r="BM13" i="13"/>
  <c r="BN13" i="13"/>
  <c r="BO13" i="13"/>
  <c r="BP13" i="13"/>
  <c r="BQ13" i="13"/>
  <c r="BR13" i="13"/>
  <c r="BS13" i="13"/>
  <c r="BT13" i="13"/>
  <c r="BU13" i="13"/>
  <c r="AN6" i="23" l="1"/>
  <c r="AN7" i="23"/>
  <c r="AM5" i="21"/>
  <c r="AL115" i="21"/>
  <c r="AL103" i="21"/>
  <c r="AL95" i="21"/>
  <c r="AL87" i="21"/>
  <c r="AM4" i="12"/>
  <c r="AL105" i="12"/>
  <c r="AL27" i="12"/>
  <c r="AL5" i="16"/>
  <c r="AK190" i="16"/>
  <c r="AK126" i="16"/>
  <c r="AK35" i="16"/>
  <c r="G43" i="12"/>
  <c r="C50" i="31" s="1"/>
  <c r="G53" i="12"/>
  <c r="G63" i="12" s="1"/>
  <c r="G38" i="12"/>
  <c r="C49" i="31" s="1"/>
  <c r="AO6" i="23" l="1"/>
  <c r="AO7" i="23"/>
  <c r="AN5" i="21"/>
  <c r="AM115" i="21"/>
  <c r="AM103" i="21"/>
  <c r="AM95" i="21"/>
  <c r="AM87" i="21"/>
  <c r="AN4" i="12"/>
  <c r="AM105" i="12"/>
  <c r="AM27" i="12"/>
  <c r="AM5" i="16"/>
  <c r="AL126" i="16"/>
  <c r="AL190" i="16"/>
  <c r="AL35" i="16"/>
  <c r="K84" i="18"/>
  <c r="K85" i="18"/>
  <c r="K86" i="18"/>
  <c r="K87" i="18"/>
  <c r="K88" i="18"/>
  <c r="K89" i="18"/>
  <c r="I11" i="12"/>
  <c r="G11" i="12"/>
  <c r="I89" i="16"/>
  <c r="I29" i="23" s="1"/>
  <c r="G89" i="16"/>
  <c r="AC65" i="16"/>
  <c r="AB65" i="16"/>
  <c r="AA65" i="16"/>
  <c r="Z65" i="16"/>
  <c r="Y65" i="16"/>
  <c r="X65" i="16"/>
  <c r="I65" i="16"/>
  <c r="I25" i="23" s="1"/>
  <c r="H65" i="16"/>
  <c r="G65" i="16"/>
  <c r="F65" i="16"/>
  <c r="I60" i="16"/>
  <c r="G60" i="16"/>
  <c r="AP6" i="23" l="1"/>
  <c r="AP7" i="23"/>
  <c r="AO5" i="21"/>
  <c r="AN115" i="21"/>
  <c r="AN103" i="21"/>
  <c r="AN95" i="21"/>
  <c r="AN87" i="21"/>
  <c r="AO4" i="12"/>
  <c r="AN105" i="12"/>
  <c r="AN27" i="12"/>
  <c r="AN5" i="16"/>
  <c r="AM35" i="16"/>
  <c r="AM126" i="16"/>
  <c r="AM190" i="16"/>
  <c r="I23" i="23"/>
  <c r="I42" i="23"/>
  <c r="D161" i="26"/>
  <c r="K94" i="18"/>
  <c r="K93" i="18"/>
  <c r="K92" i="18"/>
  <c r="K90" i="18"/>
  <c r="AQ6" i="23" l="1"/>
  <c r="AQ7" i="23"/>
  <c r="AP5" i="21"/>
  <c r="AO115" i="21"/>
  <c r="AO103" i="21"/>
  <c r="AO95" i="21"/>
  <c r="AO87" i="21"/>
  <c r="AP4" i="12"/>
  <c r="AO105" i="12"/>
  <c r="AO27" i="12"/>
  <c r="AO5" i="16"/>
  <c r="AN190" i="16"/>
  <c r="AN126" i="16"/>
  <c r="AN35" i="16"/>
  <c r="G52" i="16"/>
  <c r="C7" i="31" s="1"/>
  <c r="I52" i="16"/>
  <c r="D7" i="31" s="1"/>
  <c r="K102" i="18"/>
  <c r="AR6" i="23" l="1"/>
  <c r="AR7" i="23"/>
  <c r="AP115" i="21"/>
  <c r="AP103" i="21"/>
  <c r="AP95" i="21"/>
  <c r="AP87" i="21"/>
  <c r="AQ5" i="21"/>
  <c r="AQ4" i="12"/>
  <c r="AP105" i="12"/>
  <c r="AP27" i="12"/>
  <c r="AP5" i="16"/>
  <c r="AO190" i="16"/>
  <c r="AO126" i="16"/>
  <c r="AO35" i="16"/>
  <c r="I53" i="12"/>
  <c r="D50" i="31"/>
  <c r="E50" i="31" s="1"/>
  <c r="I38" i="12"/>
  <c r="D49" i="31" s="1"/>
  <c r="I70" i="16"/>
  <c r="D10" i="31" s="1"/>
  <c r="G70" i="16"/>
  <c r="C10" i="31" s="1"/>
  <c r="AS6" i="23" l="1"/>
  <c r="AS7" i="23"/>
  <c r="AR5" i="21"/>
  <c r="AQ103" i="21"/>
  <c r="AQ95" i="21"/>
  <c r="AQ115" i="21"/>
  <c r="AQ87" i="21"/>
  <c r="AR4" i="12"/>
  <c r="AQ27" i="12"/>
  <c r="AQ105" i="12"/>
  <c r="AQ5" i="16"/>
  <c r="AP126" i="16"/>
  <c r="AP35" i="16"/>
  <c r="AP190" i="16"/>
  <c r="F10" i="31"/>
  <c r="I44" i="23"/>
  <c r="I46" i="23"/>
  <c r="K106" i="18"/>
  <c r="K107" i="18"/>
  <c r="K108" i="18"/>
  <c r="K109" i="18"/>
  <c r="K110" i="18"/>
  <c r="K111" i="18"/>
  <c r="AT6" i="23" l="1"/>
  <c r="AT7" i="23"/>
  <c r="AS5" i="21"/>
  <c r="AR115" i="21"/>
  <c r="AR103" i="21"/>
  <c r="AR95" i="21"/>
  <c r="AR87" i="21"/>
  <c r="AS4" i="12"/>
  <c r="AR105" i="12"/>
  <c r="AR27" i="12"/>
  <c r="AR5" i="16"/>
  <c r="AQ35" i="16"/>
  <c r="AQ190" i="16"/>
  <c r="AQ126" i="16"/>
  <c r="K112" i="18"/>
  <c r="K113" i="18"/>
  <c r="K114" i="18"/>
  <c r="K115" i="18"/>
  <c r="K116" i="18"/>
  <c r="K105" i="18"/>
  <c r="K104" i="18"/>
  <c r="K103" i="18"/>
  <c r="K95" i="18"/>
  <c r="K96" i="18"/>
  <c r="K97" i="18"/>
  <c r="AU6" i="23" l="1"/>
  <c r="AU7" i="23"/>
  <c r="AT5" i="21"/>
  <c r="AS115" i="21"/>
  <c r="AS103" i="21"/>
  <c r="AS95" i="21"/>
  <c r="AS87" i="21"/>
  <c r="AT4" i="12"/>
  <c r="AS105" i="12"/>
  <c r="AS27" i="12"/>
  <c r="AS5" i="16"/>
  <c r="AR190" i="16"/>
  <c r="AR126" i="16"/>
  <c r="AR35" i="16"/>
  <c r="E68" i="23"/>
  <c r="AV6" i="23" l="1"/>
  <c r="AV7" i="23"/>
  <c r="AU5" i="21"/>
  <c r="AT115" i="21"/>
  <c r="AT103" i="21"/>
  <c r="AT95" i="21"/>
  <c r="AT87" i="21"/>
  <c r="AU4" i="12"/>
  <c r="AT105" i="12"/>
  <c r="AT27" i="12"/>
  <c r="AT5" i="16"/>
  <c r="AS190" i="16"/>
  <c r="AS126" i="16"/>
  <c r="AS35" i="16"/>
  <c r="AF13" i="24"/>
  <c r="AG13" i="24"/>
  <c r="AH13" i="24"/>
  <c r="AI13" i="24"/>
  <c r="AJ13" i="24"/>
  <c r="AK13" i="24"/>
  <c r="AL13" i="24"/>
  <c r="AM13" i="24"/>
  <c r="AN13" i="24"/>
  <c r="AO13" i="24"/>
  <c r="AP13" i="24"/>
  <c r="AQ13" i="24"/>
  <c r="AR13" i="24"/>
  <c r="AS13" i="24"/>
  <c r="AT13" i="24"/>
  <c r="AU13" i="24"/>
  <c r="AV13" i="24"/>
  <c r="AW13" i="24"/>
  <c r="AX13" i="24"/>
  <c r="AY13" i="24"/>
  <c r="AZ13" i="24"/>
  <c r="BA13" i="24"/>
  <c r="BB13" i="24"/>
  <c r="BC13" i="24"/>
  <c r="BD13" i="24"/>
  <c r="BE13" i="24"/>
  <c r="BF13" i="24"/>
  <c r="BG13" i="24"/>
  <c r="BH13" i="24"/>
  <c r="BI13" i="24"/>
  <c r="BJ13" i="24"/>
  <c r="BK13" i="24"/>
  <c r="BL13" i="24"/>
  <c r="BM13" i="24"/>
  <c r="BN13" i="24"/>
  <c r="BO13" i="24"/>
  <c r="BP13" i="24"/>
  <c r="BQ13" i="24"/>
  <c r="BR13" i="24"/>
  <c r="BS13" i="24"/>
  <c r="BT13" i="24"/>
  <c r="BU13" i="24"/>
  <c r="AA13" i="24"/>
  <c r="AB13" i="24"/>
  <c r="AC13" i="24"/>
  <c r="AD13" i="24"/>
  <c r="AE13" i="24"/>
  <c r="Z13" i="24"/>
  <c r="Z7" i="21"/>
  <c r="AA7" i="21"/>
  <c r="AB7" i="21"/>
  <c r="AC7" i="21"/>
  <c r="AD7" i="21"/>
  <c r="AE7" i="21"/>
  <c r="AF7" i="21"/>
  <c r="AG7" i="21"/>
  <c r="AH7" i="21"/>
  <c r="AI7" i="21"/>
  <c r="AJ7" i="21"/>
  <c r="AK7" i="21"/>
  <c r="AL7" i="21"/>
  <c r="AM7" i="21"/>
  <c r="AN7" i="21"/>
  <c r="AO7" i="21"/>
  <c r="AP7" i="21"/>
  <c r="AQ7" i="21"/>
  <c r="AR7" i="21"/>
  <c r="AS7" i="21"/>
  <c r="AT7" i="21"/>
  <c r="AU7" i="21"/>
  <c r="AV7" i="21"/>
  <c r="AW7" i="21"/>
  <c r="AX7" i="21"/>
  <c r="AY7" i="21"/>
  <c r="AZ7" i="21"/>
  <c r="BA7" i="21"/>
  <c r="BB7" i="21"/>
  <c r="BC7" i="21"/>
  <c r="BD7" i="21"/>
  <c r="BE7" i="21"/>
  <c r="BF7" i="21"/>
  <c r="BG7" i="21"/>
  <c r="BH7" i="21"/>
  <c r="BI7" i="21"/>
  <c r="BJ7" i="21"/>
  <c r="BK7" i="21"/>
  <c r="BL7" i="21"/>
  <c r="BM7" i="21"/>
  <c r="BN7" i="21"/>
  <c r="BO7" i="21"/>
  <c r="BP7" i="21"/>
  <c r="BQ7" i="21"/>
  <c r="BR7" i="21"/>
  <c r="BS7" i="21"/>
  <c r="BT7" i="21"/>
  <c r="BU7" i="21"/>
  <c r="Z17" i="21"/>
  <c r="AA17" i="21"/>
  <c r="AB17" i="21"/>
  <c r="AC17" i="21"/>
  <c r="AD17" i="21"/>
  <c r="AE17" i="21"/>
  <c r="AF17" i="21"/>
  <c r="AG17" i="21"/>
  <c r="AH17" i="21"/>
  <c r="AI17" i="21"/>
  <c r="AJ17" i="21"/>
  <c r="AK17" i="21"/>
  <c r="AL17" i="21"/>
  <c r="AM17" i="21"/>
  <c r="AN17" i="21"/>
  <c r="AO17" i="21"/>
  <c r="AP17" i="21"/>
  <c r="AQ17" i="21"/>
  <c r="AR17" i="21"/>
  <c r="AS17" i="21"/>
  <c r="AT17" i="21"/>
  <c r="AU17" i="21"/>
  <c r="AV17" i="21"/>
  <c r="AW17" i="21"/>
  <c r="AX17" i="21"/>
  <c r="AY17" i="21"/>
  <c r="AZ17" i="21"/>
  <c r="BA17" i="21"/>
  <c r="BB17" i="21"/>
  <c r="BC17" i="21"/>
  <c r="BD17" i="21"/>
  <c r="BE17" i="21"/>
  <c r="BF17" i="21"/>
  <c r="BG17" i="21"/>
  <c r="BH17" i="21"/>
  <c r="BI17" i="21"/>
  <c r="BJ17" i="21"/>
  <c r="BK17" i="21"/>
  <c r="BL17" i="21"/>
  <c r="BM17" i="21"/>
  <c r="BN17" i="21"/>
  <c r="BO17" i="21"/>
  <c r="BP17" i="21"/>
  <c r="BQ17" i="21"/>
  <c r="BR17" i="21"/>
  <c r="BS17" i="21"/>
  <c r="BT17" i="21"/>
  <c r="BU17" i="21"/>
  <c r="Z40" i="21"/>
  <c r="AA40" i="21"/>
  <c r="AB40" i="21"/>
  <c r="AC40" i="21"/>
  <c r="AD40" i="21"/>
  <c r="AE40" i="21"/>
  <c r="AF40" i="21"/>
  <c r="AG40" i="21"/>
  <c r="AH40" i="21"/>
  <c r="AI40" i="21"/>
  <c r="AJ40" i="21"/>
  <c r="AK40" i="21"/>
  <c r="AL40" i="21"/>
  <c r="AM40" i="21"/>
  <c r="AN40" i="21"/>
  <c r="AO40" i="21"/>
  <c r="AP40" i="21"/>
  <c r="AQ40" i="21"/>
  <c r="AR40" i="21"/>
  <c r="AS40" i="21"/>
  <c r="AT40" i="21"/>
  <c r="AU40" i="21"/>
  <c r="AV40" i="21"/>
  <c r="AW40" i="21"/>
  <c r="AX40" i="21"/>
  <c r="AY40" i="21"/>
  <c r="AZ40" i="21"/>
  <c r="BA40" i="21"/>
  <c r="BB40" i="21"/>
  <c r="BC40" i="21"/>
  <c r="BD40" i="21"/>
  <c r="BE40" i="21"/>
  <c r="BF40" i="21"/>
  <c r="BG40" i="21"/>
  <c r="BH40" i="21"/>
  <c r="BI40" i="21"/>
  <c r="BJ40" i="21"/>
  <c r="BK40" i="21"/>
  <c r="BL40" i="21"/>
  <c r="BM40" i="21"/>
  <c r="BN40" i="21"/>
  <c r="BO40" i="21"/>
  <c r="BP40" i="21"/>
  <c r="BQ40" i="21"/>
  <c r="BR40" i="21"/>
  <c r="BS40" i="21"/>
  <c r="BT40" i="21"/>
  <c r="BU40" i="21"/>
  <c r="Z63" i="21"/>
  <c r="AA63" i="21"/>
  <c r="AB63" i="21"/>
  <c r="AC63" i="21"/>
  <c r="AD63" i="21"/>
  <c r="AE63" i="21"/>
  <c r="AF63" i="21"/>
  <c r="AG63" i="21"/>
  <c r="AH63" i="21"/>
  <c r="AI63" i="21"/>
  <c r="AJ63" i="21"/>
  <c r="AK63" i="21"/>
  <c r="AL63" i="21"/>
  <c r="AM63" i="21"/>
  <c r="AN63" i="21"/>
  <c r="AO63" i="21"/>
  <c r="AP63" i="21"/>
  <c r="AQ63" i="21"/>
  <c r="AR63" i="21"/>
  <c r="AS63" i="21"/>
  <c r="AT63" i="21"/>
  <c r="AU63" i="21"/>
  <c r="AV63" i="21"/>
  <c r="AW63" i="21"/>
  <c r="AX63" i="21"/>
  <c r="AY63" i="21"/>
  <c r="AZ63" i="21"/>
  <c r="BA63" i="21"/>
  <c r="BB63" i="21"/>
  <c r="BC63" i="21"/>
  <c r="BD63" i="21"/>
  <c r="BE63" i="21"/>
  <c r="BF63" i="21"/>
  <c r="BG63" i="21"/>
  <c r="BH63" i="21"/>
  <c r="BI63" i="21"/>
  <c r="BJ63" i="21"/>
  <c r="BK63" i="21"/>
  <c r="BL63" i="21"/>
  <c r="BM63" i="21"/>
  <c r="BN63" i="21"/>
  <c r="BO63" i="21"/>
  <c r="BP63" i="21"/>
  <c r="BQ63" i="21"/>
  <c r="BR63" i="21"/>
  <c r="BS63" i="21"/>
  <c r="BT63" i="21"/>
  <c r="BU63" i="21"/>
  <c r="AA108" i="12"/>
  <c r="AB108" i="12"/>
  <c r="AC108" i="12"/>
  <c r="AD108" i="12"/>
  <c r="Z108" i="12"/>
  <c r="AE108" i="12"/>
  <c r="AF108" i="12"/>
  <c r="AG108" i="12"/>
  <c r="AH108" i="12"/>
  <c r="AI108" i="12"/>
  <c r="AJ108" i="12"/>
  <c r="AK108" i="12"/>
  <c r="AL108" i="12"/>
  <c r="AM108" i="12"/>
  <c r="AN108" i="12"/>
  <c r="AO108" i="12"/>
  <c r="AP108" i="12"/>
  <c r="AQ108" i="12"/>
  <c r="AR108" i="12"/>
  <c r="AS108" i="12"/>
  <c r="AT108" i="12"/>
  <c r="AU108" i="12"/>
  <c r="AV108" i="12"/>
  <c r="AW108" i="12"/>
  <c r="AX108" i="12"/>
  <c r="AY108" i="12"/>
  <c r="AZ108" i="12"/>
  <c r="BA108" i="12"/>
  <c r="BB108" i="12"/>
  <c r="BC108" i="12"/>
  <c r="BD108" i="12"/>
  <c r="BE108" i="12"/>
  <c r="BF108" i="12"/>
  <c r="BG108" i="12"/>
  <c r="BH108" i="12"/>
  <c r="BI108" i="12"/>
  <c r="BJ108" i="12"/>
  <c r="BK108" i="12"/>
  <c r="BL108" i="12"/>
  <c r="BM108" i="12"/>
  <c r="BN108" i="12"/>
  <c r="BO108" i="12"/>
  <c r="BP108" i="12"/>
  <c r="BQ108" i="12"/>
  <c r="BR108" i="12"/>
  <c r="BS108" i="12"/>
  <c r="BT108" i="12"/>
  <c r="BU108" i="12"/>
  <c r="AE7" i="12"/>
  <c r="AF7" i="12"/>
  <c r="AG7" i="12"/>
  <c r="AH7" i="12"/>
  <c r="AI7" i="12"/>
  <c r="AJ7" i="12"/>
  <c r="AK7" i="12"/>
  <c r="AL7" i="12"/>
  <c r="AM7" i="12"/>
  <c r="AN7" i="12"/>
  <c r="AO7" i="12"/>
  <c r="AP7" i="12"/>
  <c r="AQ7" i="12"/>
  <c r="AR7" i="12"/>
  <c r="AS7" i="12"/>
  <c r="AT7" i="12"/>
  <c r="AU7" i="12"/>
  <c r="AV7" i="12"/>
  <c r="AW7" i="12"/>
  <c r="AX7" i="12"/>
  <c r="AY7" i="12"/>
  <c r="AZ7" i="12"/>
  <c r="BA7" i="12"/>
  <c r="BB7" i="12"/>
  <c r="BC7" i="12"/>
  <c r="BD7" i="12"/>
  <c r="BE7" i="12"/>
  <c r="BF7" i="12"/>
  <c r="BG7" i="12"/>
  <c r="BH7" i="12"/>
  <c r="BI7" i="12"/>
  <c r="BJ7" i="12"/>
  <c r="BK7" i="12"/>
  <c r="BL7" i="12"/>
  <c r="BM7" i="12"/>
  <c r="BN7" i="12"/>
  <c r="BO7" i="12"/>
  <c r="BP7" i="12"/>
  <c r="BQ7" i="12"/>
  <c r="BR7" i="12"/>
  <c r="BS7" i="12"/>
  <c r="BT7" i="12"/>
  <c r="BU7" i="12"/>
  <c r="AW30" i="12"/>
  <c r="AX30" i="12"/>
  <c r="AX28" i="12" s="1"/>
  <c r="AY30" i="12"/>
  <c r="AY110" i="12" s="1"/>
  <c r="AZ30" i="12"/>
  <c r="AZ28" i="12" s="1"/>
  <c r="BA30" i="12"/>
  <c r="BB30" i="12"/>
  <c r="BB28" i="12" s="1"/>
  <c r="BC30" i="12"/>
  <c r="BC110" i="12" s="1"/>
  <c r="BD30" i="12"/>
  <c r="BD28" i="12" s="1"/>
  <c r="BE30" i="12"/>
  <c r="BF30" i="12"/>
  <c r="BF28" i="12" s="1"/>
  <c r="BG30" i="12"/>
  <c r="BG110" i="12" s="1"/>
  <c r="BH30" i="12"/>
  <c r="BH28" i="12" s="1"/>
  <c r="BI30" i="12"/>
  <c r="BJ30" i="12"/>
  <c r="BJ28" i="12" s="1"/>
  <c r="BK30" i="12"/>
  <c r="BK110" i="12" s="1"/>
  <c r="BL30" i="12"/>
  <c r="BL28" i="12" s="1"/>
  <c r="BM30" i="12"/>
  <c r="BN30" i="12"/>
  <c r="BN28" i="12" s="1"/>
  <c r="BO30" i="12"/>
  <c r="BO110" i="12" s="1"/>
  <c r="BP30" i="12"/>
  <c r="BP28" i="12" s="1"/>
  <c r="BQ30" i="12"/>
  <c r="BR30" i="12"/>
  <c r="BR28" i="12" s="1"/>
  <c r="BS30" i="12"/>
  <c r="BS110" i="12" s="1"/>
  <c r="BT30" i="12"/>
  <c r="BT28" i="12" s="1"/>
  <c r="BU30" i="12"/>
  <c r="Z63" i="12"/>
  <c r="Z22" i="24" s="1"/>
  <c r="AA63" i="12"/>
  <c r="AA22" i="24" s="1"/>
  <c r="AB63" i="12"/>
  <c r="AB22" i="24" s="1"/>
  <c r="AC63" i="12"/>
  <c r="AC22" i="24" s="1"/>
  <c r="AD63" i="12"/>
  <c r="AE63" i="12"/>
  <c r="AE22" i="24" s="1"/>
  <c r="AF63" i="12"/>
  <c r="AF22" i="24" s="1"/>
  <c r="AG63" i="12"/>
  <c r="AG22" i="24" s="1"/>
  <c r="AH63" i="12"/>
  <c r="AH22" i="24" s="1"/>
  <c r="AI63" i="12"/>
  <c r="AI22" i="24" s="1"/>
  <c r="AJ63" i="12"/>
  <c r="AJ22" i="24" s="1"/>
  <c r="AK63" i="12"/>
  <c r="AK22" i="24" s="1"/>
  <c r="AL63" i="12"/>
  <c r="AL22" i="24" s="1"/>
  <c r="AM63" i="12"/>
  <c r="AM22" i="24" s="1"/>
  <c r="AN63" i="12"/>
  <c r="AN22" i="24" s="1"/>
  <c r="AO63" i="12"/>
  <c r="AO22" i="24" s="1"/>
  <c r="AP63" i="12"/>
  <c r="AP22" i="24" s="1"/>
  <c r="AQ63" i="12"/>
  <c r="AQ22" i="24" s="1"/>
  <c r="AR63" i="12"/>
  <c r="AR22" i="24" s="1"/>
  <c r="AS63" i="12"/>
  <c r="AS22" i="24" s="1"/>
  <c r="AT63" i="12"/>
  <c r="AT22" i="24" s="1"/>
  <c r="AU63" i="12"/>
  <c r="AU22" i="24" s="1"/>
  <c r="AV63" i="12"/>
  <c r="AV22" i="24" s="1"/>
  <c r="AW63" i="12"/>
  <c r="AW22" i="24" s="1"/>
  <c r="AX63" i="12"/>
  <c r="AX22" i="24" s="1"/>
  <c r="AY63" i="12"/>
  <c r="AY22" i="24" s="1"/>
  <c r="AZ63" i="12"/>
  <c r="AZ22" i="24" s="1"/>
  <c r="BA63" i="12"/>
  <c r="BA22" i="24" s="1"/>
  <c r="BB63" i="12"/>
  <c r="BB22" i="24" s="1"/>
  <c r="BC63" i="12"/>
  <c r="BC22" i="24" s="1"/>
  <c r="BD63" i="12"/>
  <c r="BD22" i="24" s="1"/>
  <c r="BE63" i="12"/>
  <c r="BE22" i="24" s="1"/>
  <c r="BF63" i="12"/>
  <c r="BF22" i="24" s="1"/>
  <c r="BG63" i="12"/>
  <c r="BG22" i="24" s="1"/>
  <c r="BH63" i="12"/>
  <c r="BH22" i="24" s="1"/>
  <c r="BI63" i="12"/>
  <c r="BI22" i="24" s="1"/>
  <c r="BJ63" i="12"/>
  <c r="BJ22" i="24" s="1"/>
  <c r="BK63" i="12"/>
  <c r="BK22" i="24" s="1"/>
  <c r="BL63" i="12"/>
  <c r="BL22" i="24" s="1"/>
  <c r="BM63" i="12"/>
  <c r="BM22" i="24" s="1"/>
  <c r="BN63" i="12"/>
  <c r="BN22" i="24" s="1"/>
  <c r="BO63" i="12"/>
  <c r="BO22" i="24" s="1"/>
  <c r="BP63" i="12"/>
  <c r="BP22" i="24" s="1"/>
  <c r="BQ63" i="12"/>
  <c r="BQ22" i="24" s="1"/>
  <c r="BR63" i="12"/>
  <c r="BS63" i="12"/>
  <c r="BS22" i="24" s="1"/>
  <c r="BT63" i="12"/>
  <c r="BT22" i="24" s="1"/>
  <c r="BU63" i="12"/>
  <c r="BU22" i="24" s="1"/>
  <c r="Z67" i="12"/>
  <c r="Z16" i="24" s="1"/>
  <c r="AA67" i="12"/>
  <c r="AA16" i="24" s="1"/>
  <c r="AB67" i="12"/>
  <c r="AB16" i="24" s="1"/>
  <c r="AC67" i="12"/>
  <c r="AC16" i="24" s="1"/>
  <c r="AD67" i="12"/>
  <c r="AD16" i="24" s="1"/>
  <c r="AE67" i="12"/>
  <c r="AE16" i="24" s="1"/>
  <c r="AF67" i="12"/>
  <c r="AF16" i="24" s="1"/>
  <c r="AG67" i="12"/>
  <c r="AG16" i="24" s="1"/>
  <c r="AH67" i="12"/>
  <c r="AH16" i="24" s="1"/>
  <c r="AI67" i="12"/>
  <c r="AI16" i="24" s="1"/>
  <c r="AJ67" i="12"/>
  <c r="AJ16" i="24" s="1"/>
  <c r="AK67" i="12"/>
  <c r="AK16" i="24" s="1"/>
  <c r="AL67" i="12"/>
  <c r="AL16" i="24" s="1"/>
  <c r="AM67" i="12"/>
  <c r="AM16" i="24" s="1"/>
  <c r="AN67" i="12"/>
  <c r="AN16" i="24" s="1"/>
  <c r="AO67" i="12"/>
  <c r="AO16" i="24" s="1"/>
  <c r="AP67" i="12"/>
  <c r="AP16" i="24" s="1"/>
  <c r="AQ67" i="12"/>
  <c r="AQ16" i="24" s="1"/>
  <c r="AR67" i="12"/>
  <c r="AR16" i="24" s="1"/>
  <c r="AS67" i="12"/>
  <c r="AS16" i="24" s="1"/>
  <c r="AT67" i="12"/>
  <c r="AT16" i="24" s="1"/>
  <c r="AU67" i="12"/>
  <c r="AU16" i="24" s="1"/>
  <c r="AV67" i="12"/>
  <c r="AV16" i="24" s="1"/>
  <c r="AW67" i="12"/>
  <c r="AW16" i="24" s="1"/>
  <c r="AX67" i="12"/>
  <c r="AX16" i="24" s="1"/>
  <c r="AY67" i="12"/>
  <c r="AY16" i="24" s="1"/>
  <c r="AZ67" i="12"/>
  <c r="AZ16" i="24" s="1"/>
  <c r="BA67" i="12"/>
  <c r="BA16" i="24" s="1"/>
  <c r="BB67" i="12"/>
  <c r="BB16" i="24" s="1"/>
  <c r="BC67" i="12"/>
  <c r="BC16" i="24" s="1"/>
  <c r="BD67" i="12"/>
  <c r="BD16" i="24" s="1"/>
  <c r="BE67" i="12"/>
  <c r="BE16" i="24" s="1"/>
  <c r="BF67" i="12"/>
  <c r="BF16" i="24" s="1"/>
  <c r="BG67" i="12"/>
  <c r="BG16" i="24" s="1"/>
  <c r="BH67" i="12"/>
  <c r="BH16" i="24" s="1"/>
  <c r="BI67" i="12"/>
  <c r="BI16" i="24" s="1"/>
  <c r="BJ67" i="12"/>
  <c r="BJ16" i="24" s="1"/>
  <c r="BK67" i="12"/>
  <c r="BK16" i="24" s="1"/>
  <c r="BL67" i="12"/>
  <c r="BL16" i="24" s="1"/>
  <c r="BM67" i="12"/>
  <c r="BM16" i="24" s="1"/>
  <c r="BN67" i="12"/>
  <c r="BN16" i="24" s="1"/>
  <c r="BO67" i="12"/>
  <c r="BO16" i="24" s="1"/>
  <c r="BP67" i="12"/>
  <c r="BP16" i="24" s="1"/>
  <c r="BQ67" i="12"/>
  <c r="BQ16" i="24" s="1"/>
  <c r="BR67" i="12"/>
  <c r="BR16" i="24" s="1"/>
  <c r="BS67" i="12"/>
  <c r="BS16" i="24" s="1"/>
  <c r="BT67" i="12"/>
  <c r="BT16" i="24" s="1"/>
  <c r="BU67" i="12"/>
  <c r="BU16" i="24" s="1"/>
  <c r="AW69" i="12"/>
  <c r="AW17" i="24" s="1"/>
  <c r="AX69" i="12"/>
  <c r="AX17" i="24" s="1"/>
  <c r="AY69" i="12"/>
  <c r="AY17" i="24" s="1"/>
  <c r="AZ69" i="12"/>
  <c r="AZ17" i="24" s="1"/>
  <c r="BA69" i="12"/>
  <c r="BA17" i="24" s="1"/>
  <c r="BB69" i="12"/>
  <c r="BB17" i="24" s="1"/>
  <c r="BC69" i="12"/>
  <c r="BC17" i="24" s="1"/>
  <c r="BD69" i="12"/>
  <c r="BD17" i="24" s="1"/>
  <c r="BE69" i="12"/>
  <c r="BE17" i="24" s="1"/>
  <c r="BF69" i="12"/>
  <c r="BF17" i="24" s="1"/>
  <c r="BG69" i="12"/>
  <c r="BG17" i="24" s="1"/>
  <c r="BH69" i="12"/>
  <c r="BH17" i="24" s="1"/>
  <c r="BI69" i="12"/>
  <c r="BI17" i="24" s="1"/>
  <c r="BJ69" i="12"/>
  <c r="BJ17" i="24" s="1"/>
  <c r="BK69" i="12"/>
  <c r="BK17" i="24" s="1"/>
  <c r="BL69" i="12"/>
  <c r="BL17" i="24" s="1"/>
  <c r="BM69" i="12"/>
  <c r="BM17" i="24" s="1"/>
  <c r="BN69" i="12"/>
  <c r="BN17" i="24" s="1"/>
  <c r="BO69" i="12"/>
  <c r="BO17" i="24" s="1"/>
  <c r="BP69" i="12"/>
  <c r="BP17" i="24" s="1"/>
  <c r="BQ69" i="12"/>
  <c r="BQ17" i="24" s="1"/>
  <c r="BR69" i="12"/>
  <c r="BR17" i="24" s="1"/>
  <c r="BS69" i="12"/>
  <c r="BS17" i="24" s="1"/>
  <c r="BT69" i="12"/>
  <c r="BT17" i="24" s="1"/>
  <c r="BU69" i="12"/>
  <c r="BU17" i="24" s="1"/>
  <c r="Z10" i="13"/>
  <c r="AA10" i="13"/>
  <c r="AB10" i="13"/>
  <c r="AC10" i="13"/>
  <c r="AD10" i="13"/>
  <c r="AE10" i="13"/>
  <c r="AF10" i="13"/>
  <c r="AG10" i="13"/>
  <c r="AH10" i="13"/>
  <c r="AI10" i="13"/>
  <c r="AJ10" i="13"/>
  <c r="AK10" i="13"/>
  <c r="AL10" i="13"/>
  <c r="AM10" i="13"/>
  <c r="AN10" i="13"/>
  <c r="AO10" i="13"/>
  <c r="AP10" i="13"/>
  <c r="AQ10" i="13"/>
  <c r="AR10" i="13"/>
  <c r="AS10" i="13"/>
  <c r="AT10" i="13"/>
  <c r="AU10" i="13"/>
  <c r="AV10" i="13"/>
  <c r="AW10" i="13"/>
  <c r="AX10" i="13"/>
  <c r="AY10" i="13"/>
  <c r="AZ10" i="13"/>
  <c r="BA10" i="13"/>
  <c r="BB10" i="13"/>
  <c r="BC10" i="13"/>
  <c r="BD10" i="13"/>
  <c r="BE10" i="13"/>
  <c r="BF10" i="13"/>
  <c r="BG10" i="13"/>
  <c r="BH10" i="13"/>
  <c r="BI10" i="13"/>
  <c r="BJ10" i="13"/>
  <c r="BK10" i="13"/>
  <c r="BL10" i="13"/>
  <c r="BM10" i="13"/>
  <c r="BN10" i="13"/>
  <c r="BO10" i="13"/>
  <c r="BP10" i="13"/>
  <c r="BQ10" i="13"/>
  <c r="BR10" i="13"/>
  <c r="BS10" i="13"/>
  <c r="BT10" i="13"/>
  <c r="BU10" i="13"/>
  <c r="Z15" i="13"/>
  <c r="AA15" i="13"/>
  <c r="AB15" i="13"/>
  <c r="AC15" i="13"/>
  <c r="AD15" i="13"/>
  <c r="AE15" i="13"/>
  <c r="AF15" i="13"/>
  <c r="AG15" i="13"/>
  <c r="AH15" i="13"/>
  <c r="AI15" i="13"/>
  <c r="AJ15" i="13"/>
  <c r="AK15" i="13"/>
  <c r="AL15" i="13"/>
  <c r="AM15" i="13"/>
  <c r="AN15" i="13"/>
  <c r="AO15" i="13"/>
  <c r="AP15" i="13"/>
  <c r="AQ15" i="13"/>
  <c r="AR15" i="13"/>
  <c r="AS15" i="13"/>
  <c r="AT15" i="13"/>
  <c r="AU15" i="13"/>
  <c r="AV15" i="13"/>
  <c r="AW15" i="13"/>
  <c r="AX15" i="13"/>
  <c r="AY15" i="13"/>
  <c r="AZ15" i="13"/>
  <c r="BA15" i="13"/>
  <c r="BB15" i="13"/>
  <c r="BC15" i="13"/>
  <c r="BD15" i="13"/>
  <c r="BE15" i="13"/>
  <c r="BF15" i="13"/>
  <c r="BG15" i="13"/>
  <c r="BH15" i="13"/>
  <c r="BI15" i="13"/>
  <c r="BJ15" i="13"/>
  <c r="BK15" i="13"/>
  <c r="BL15" i="13"/>
  <c r="BM15" i="13"/>
  <c r="BN15" i="13"/>
  <c r="BO15" i="13"/>
  <c r="BP15" i="13"/>
  <c r="BQ15" i="13"/>
  <c r="BR15" i="13"/>
  <c r="BS15" i="13"/>
  <c r="BT15" i="13"/>
  <c r="BU15" i="13"/>
  <c r="Z21" i="13"/>
  <c r="Z32" i="13" s="1"/>
  <c r="AA21" i="13"/>
  <c r="AA32" i="13" s="1"/>
  <c r="AB21" i="13"/>
  <c r="AB32" i="13" s="1"/>
  <c r="AC21" i="13"/>
  <c r="AC32" i="13" s="1"/>
  <c r="AD21" i="13"/>
  <c r="AD32" i="13" s="1"/>
  <c r="AE21" i="13"/>
  <c r="AE32" i="13" s="1"/>
  <c r="AF21" i="13"/>
  <c r="AF32" i="13" s="1"/>
  <c r="AG21" i="13"/>
  <c r="AG32" i="13" s="1"/>
  <c r="AH21" i="13"/>
  <c r="AH32" i="13" s="1"/>
  <c r="AI21" i="13"/>
  <c r="AI32" i="13" s="1"/>
  <c r="AJ21" i="13"/>
  <c r="AJ32" i="13" s="1"/>
  <c r="AK21" i="13"/>
  <c r="AK32" i="13" s="1"/>
  <c r="AL21" i="13"/>
  <c r="AL32" i="13" s="1"/>
  <c r="AM21" i="13"/>
  <c r="AM32" i="13" s="1"/>
  <c r="AN21" i="13"/>
  <c r="AN32" i="13" s="1"/>
  <c r="AO21" i="13"/>
  <c r="AO32" i="13" s="1"/>
  <c r="AP21" i="13"/>
  <c r="AP32" i="13" s="1"/>
  <c r="AQ21" i="13"/>
  <c r="AQ32" i="13" s="1"/>
  <c r="AR21" i="13"/>
  <c r="AR32" i="13" s="1"/>
  <c r="AS21" i="13"/>
  <c r="AS32" i="13" s="1"/>
  <c r="AT21" i="13"/>
  <c r="AT32" i="13" s="1"/>
  <c r="AU21" i="13"/>
  <c r="AU32" i="13" s="1"/>
  <c r="AV21" i="13"/>
  <c r="AV32" i="13" s="1"/>
  <c r="AW21" i="13"/>
  <c r="AW32" i="13" s="1"/>
  <c r="AX21" i="13"/>
  <c r="AX32" i="13" s="1"/>
  <c r="AY21" i="13"/>
  <c r="AY32" i="13" s="1"/>
  <c r="AZ21" i="13"/>
  <c r="AZ32" i="13" s="1"/>
  <c r="BA21" i="13"/>
  <c r="BA32" i="13" s="1"/>
  <c r="BB21" i="13"/>
  <c r="BB32" i="13" s="1"/>
  <c r="BC21" i="13"/>
  <c r="BC32" i="13" s="1"/>
  <c r="BD21" i="13"/>
  <c r="BD32" i="13" s="1"/>
  <c r="BE21" i="13"/>
  <c r="BE32" i="13" s="1"/>
  <c r="BF21" i="13"/>
  <c r="BF32" i="13" s="1"/>
  <c r="BG21" i="13"/>
  <c r="BG32" i="13" s="1"/>
  <c r="BH21" i="13"/>
  <c r="BH32" i="13" s="1"/>
  <c r="BI21" i="13"/>
  <c r="BI32" i="13" s="1"/>
  <c r="BJ21" i="13"/>
  <c r="BJ32" i="13" s="1"/>
  <c r="BK21" i="13"/>
  <c r="BK32" i="13" s="1"/>
  <c r="BL21" i="13"/>
  <c r="BL32" i="13" s="1"/>
  <c r="BM21" i="13"/>
  <c r="BM32" i="13" s="1"/>
  <c r="BN21" i="13"/>
  <c r="BN32" i="13" s="1"/>
  <c r="BO21" i="13"/>
  <c r="BO32" i="13" s="1"/>
  <c r="BP21" i="13"/>
  <c r="BP32" i="13" s="1"/>
  <c r="BQ21" i="13"/>
  <c r="BQ32" i="13" s="1"/>
  <c r="BR21" i="13"/>
  <c r="BR32" i="13" s="1"/>
  <c r="BS21" i="13"/>
  <c r="BS32" i="13" s="1"/>
  <c r="BT21" i="13"/>
  <c r="BT32" i="13" s="1"/>
  <c r="BU21" i="13"/>
  <c r="BU32" i="13" s="1"/>
  <c r="AD22" i="24" l="1"/>
  <c r="AD11" i="13"/>
  <c r="AW6" i="23"/>
  <c r="AW7" i="23"/>
  <c r="AW78" i="23" s="1"/>
  <c r="AV5" i="21"/>
  <c r="AU115" i="21"/>
  <c r="AU103" i="21"/>
  <c r="AU95" i="21"/>
  <c r="AU87" i="21"/>
  <c r="AV4" i="12"/>
  <c r="AU105" i="12"/>
  <c r="AU27" i="12"/>
  <c r="AU5" i="16"/>
  <c r="AT126" i="16"/>
  <c r="AT35" i="16"/>
  <c r="AT190" i="16"/>
  <c r="BR22" i="24"/>
  <c r="BR11" i="13"/>
  <c r="AO20" i="13"/>
  <c r="BS20" i="13"/>
  <c r="BI20" i="13"/>
  <c r="AM20" i="13"/>
  <c r="AK20" i="13"/>
  <c r="AI20" i="13"/>
  <c r="AG20" i="13"/>
  <c r="AE20" i="13"/>
  <c r="AA20" i="13"/>
  <c r="BU20" i="13"/>
  <c r="BQ20" i="13"/>
  <c r="BO20" i="13"/>
  <c r="BM20" i="13"/>
  <c r="BK20" i="13"/>
  <c r="BE20" i="13"/>
  <c r="BC20" i="13"/>
  <c r="BA20" i="13"/>
  <c r="AY20" i="13"/>
  <c r="AW20" i="13"/>
  <c r="AU20" i="13"/>
  <c r="AS20" i="13"/>
  <c r="AQ20" i="13"/>
  <c r="BG20" i="13"/>
  <c r="AC20" i="13"/>
  <c r="BT20" i="13"/>
  <c r="BR20" i="13"/>
  <c r="BP20" i="13"/>
  <c r="BN20" i="13"/>
  <c r="BL20" i="13"/>
  <c r="BJ20" i="13"/>
  <c r="BH20" i="13"/>
  <c r="BF20" i="13"/>
  <c r="BD20" i="13"/>
  <c r="BB20" i="13"/>
  <c r="AZ20" i="13"/>
  <c r="AX20" i="13"/>
  <c r="AV20" i="13"/>
  <c r="AT20" i="13"/>
  <c r="AR20" i="13"/>
  <c r="AP20" i="13"/>
  <c r="AN20" i="13"/>
  <c r="AL20" i="13"/>
  <c r="AJ20" i="13"/>
  <c r="AH20" i="13"/>
  <c r="AF20" i="13"/>
  <c r="AD20" i="13"/>
  <c r="AB20" i="13"/>
  <c r="Z20" i="13"/>
  <c r="BO96" i="21"/>
  <c r="BO35" i="23" s="1"/>
  <c r="BG96" i="21"/>
  <c r="BG35" i="23" s="1"/>
  <c r="BC96" i="21"/>
  <c r="BC35" i="23" s="1"/>
  <c r="AY96" i="21"/>
  <c r="AY35" i="23" s="1"/>
  <c r="AU96" i="21"/>
  <c r="AU35" i="23" s="1"/>
  <c r="AQ96" i="21"/>
  <c r="AQ35" i="23" s="1"/>
  <c r="AM96" i="21"/>
  <c r="AM35" i="23" s="1"/>
  <c r="AI96" i="21"/>
  <c r="AI35" i="23" s="1"/>
  <c r="AE96" i="21"/>
  <c r="AE35" i="23" s="1"/>
  <c r="AA96" i="21"/>
  <c r="AA35" i="23" s="1"/>
  <c r="BR96" i="21"/>
  <c r="BR35" i="23" s="1"/>
  <c r="BN96" i="21"/>
  <c r="BN35" i="23" s="1"/>
  <c r="BJ96" i="21"/>
  <c r="BJ35" i="23" s="1"/>
  <c r="BF96" i="21"/>
  <c r="BF35" i="23" s="1"/>
  <c r="BB96" i="21"/>
  <c r="BB35" i="23" s="1"/>
  <c r="AX96" i="21"/>
  <c r="AX35" i="23" s="1"/>
  <c r="AT96" i="21"/>
  <c r="AT35" i="23" s="1"/>
  <c r="AP96" i="21"/>
  <c r="AP35" i="23" s="1"/>
  <c r="AL96" i="21"/>
  <c r="AL35" i="23" s="1"/>
  <c r="AH96" i="21"/>
  <c r="AH35" i="23" s="1"/>
  <c r="AD96" i="21"/>
  <c r="AD35" i="23" s="1"/>
  <c r="Z96" i="21"/>
  <c r="Z35" i="23" s="1"/>
  <c r="BS96" i="21"/>
  <c r="BS35" i="23" s="1"/>
  <c r="BU96" i="21"/>
  <c r="BU35" i="23" s="1"/>
  <c r="BQ96" i="21"/>
  <c r="BQ35" i="23" s="1"/>
  <c r="BM96" i="21"/>
  <c r="BM35" i="23" s="1"/>
  <c r="BI96" i="21"/>
  <c r="BI35" i="23" s="1"/>
  <c r="BE96" i="21"/>
  <c r="BE35" i="23" s="1"/>
  <c r="BA96" i="21"/>
  <c r="BA35" i="23" s="1"/>
  <c r="AW96" i="21"/>
  <c r="AW35" i="23" s="1"/>
  <c r="AS96" i="21"/>
  <c r="AS35" i="23" s="1"/>
  <c r="AO96" i="21"/>
  <c r="AO35" i="23" s="1"/>
  <c r="AK96" i="21"/>
  <c r="AK35" i="23" s="1"/>
  <c r="AG96" i="21"/>
  <c r="AG35" i="23" s="1"/>
  <c r="AC96" i="21"/>
  <c r="AC35" i="23" s="1"/>
  <c r="BK96" i="21"/>
  <c r="BK35" i="23" s="1"/>
  <c r="BT96" i="21"/>
  <c r="BT35" i="23" s="1"/>
  <c r="BP96" i="21"/>
  <c r="BP35" i="23" s="1"/>
  <c r="BL96" i="21"/>
  <c r="BL35" i="23" s="1"/>
  <c r="BH96" i="21"/>
  <c r="BH35" i="23" s="1"/>
  <c r="BD96" i="21"/>
  <c r="BD35" i="23" s="1"/>
  <c r="AZ96" i="21"/>
  <c r="AZ35" i="23" s="1"/>
  <c r="AV96" i="21"/>
  <c r="AV35" i="23" s="1"/>
  <c r="AR96" i="21"/>
  <c r="AR35" i="23" s="1"/>
  <c r="AN96" i="21"/>
  <c r="AN35" i="23" s="1"/>
  <c r="AJ96" i="21"/>
  <c r="AJ35" i="23" s="1"/>
  <c r="AF96" i="21"/>
  <c r="AF35" i="23" s="1"/>
  <c r="AB96" i="21"/>
  <c r="AB35" i="23" s="1"/>
  <c r="BJ11" i="13"/>
  <c r="AB11" i="13"/>
  <c r="AT11" i="13"/>
  <c r="BB11" i="13"/>
  <c r="AL11" i="13"/>
  <c r="BN65" i="12"/>
  <c r="AH65" i="12"/>
  <c r="BT12" i="24"/>
  <c r="BT14" i="24" s="1"/>
  <c r="BR12" i="24"/>
  <c r="BR14" i="24" s="1"/>
  <c r="BP12" i="24"/>
  <c r="BP14" i="24" s="1"/>
  <c r="BN12" i="24"/>
  <c r="BN14" i="24" s="1"/>
  <c r="BL12" i="24"/>
  <c r="BL14" i="24" s="1"/>
  <c r="BJ12" i="24"/>
  <c r="BJ14" i="24" s="1"/>
  <c r="BH12" i="24"/>
  <c r="BH14" i="24" s="1"/>
  <c r="BF12" i="24"/>
  <c r="BF14" i="24" s="1"/>
  <c r="BD12" i="24"/>
  <c r="BD14" i="24" s="1"/>
  <c r="BB12" i="24"/>
  <c r="BB14" i="24" s="1"/>
  <c r="AZ12" i="24"/>
  <c r="AZ14" i="24" s="1"/>
  <c r="AX12" i="24"/>
  <c r="AX14" i="24" s="1"/>
  <c r="AV12" i="24"/>
  <c r="AV14" i="24" s="1"/>
  <c r="AT12" i="24"/>
  <c r="AT14" i="24" s="1"/>
  <c r="AR12" i="24"/>
  <c r="AR14" i="24" s="1"/>
  <c r="AP12" i="24"/>
  <c r="AP14" i="24" s="1"/>
  <c r="AN12" i="24"/>
  <c r="AN14" i="24" s="1"/>
  <c r="AL12" i="24"/>
  <c r="AL14" i="24" s="1"/>
  <c r="AJ12" i="24"/>
  <c r="AJ14" i="24" s="1"/>
  <c r="AH12" i="24"/>
  <c r="AH14" i="24" s="1"/>
  <c r="AF12" i="24"/>
  <c r="AF14" i="24" s="1"/>
  <c r="Z12" i="24"/>
  <c r="Z14" i="24" s="1"/>
  <c r="BU12" i="24"/>
  <c r="BU14" i="24" s="1"/>
  <c r="BS12" i="24"/>
  <c r="BS14" i="24" s="1"/>
  <c r="BQ12" i="24"/>
  <c r="BQ14" i="24" s="1"/>
  <c r="BO12" i="24"/>
  <c r="BO14" i="24" s="1"/>
  <c r="BM12" i="24"/>
  <c r="BM14" i="24" s="1"/>
  <c r="BK12" i="24"/>
  <c r="BK14" i="24" s="1"/>
  <c r="BI12" i="24"/>
  <c r="BI14" i="24" s="1"/>
  <c r="BG12" i="24"/>
  <c r="BG14" i="24" s="1"/>
  <c r="BE12" i="24"/>
  <c r="BE14" i="24" s="1"/>
  <c r="BC12" i="24"/>
  <c r="BC14" i="24" s="1"/>
  <c r="BA12" i="24"/>
  <c r="BA14" i="24" s="1"/>
  <c r="AY12" i="24"/>
  <c r="AY14" i="24" s="1"/>
  <c r="AW12" i="24"/>
  <c r="AW14" i="24" s="1"/>
  <c r="AU12" i="24"/>
  <c r="AU14" i="24" s="1"/>
  <c r="AS12" i="24"/>
  <c r="AS14" i="24" s="1"/>
  <c r="AQ12" i="24"/>
  <c r="AQ14" i="24" s="1"/>
  <c r="AO12" i="24"/>
  <c r="AO14" i="24" s="1"/>
  <c r="AM12" i="24"/>
  <c r="AM14" i="24" s="1"/>
  <c r="AK12" i="24"/>
  <c r="AK14" i="24" s="1"/>
  <c r="AI12" i="24"/>
  <c r="AI14" i="24" s="1"/>
  <c r="AG12" i="24"/>
  <c r="AG14" i="24" s="1"/>
  <c r="AE12" i="24"/>
  <c r="AE14" i="24" s="1"/>
  <c r="AC12" i="24"/>
  <c r="AC14" i="24" s="1"/>
  <c r="AA12" i="24"/>
  <c r="AA14" i="24" s="1"/>
  <c r="AD12" i="24"/>
  <c r="AD14" i="24" s="1"/>
  <c r="AB12" i="24"/>
  <c r="AB14" i="24" s="1"/>
  <c r="BU28" i="12"/>
  <c r="BU110" i="12"/>
  <c r="BU119" i="12" s="1"/>
  <c r="BQ28" i="12"/>
  <c r="BQ110" i="12"/>
  <c r="BQ119" i="12" s="1"/>
  <c r="BM28" i="12"/>
  <c r="BM110" i="12"/>
  <c r="BM119" i="12" s="1"/>
  <c r="BI28" i="12"/>
  <c r="BI110" i="12"/>
  <c r="BI119" i="12" s="1"/>
  <c r="BE28" i="12"/>
  <c r="BE110" i="12"/>
  <c r="BE119" i="12" s="1"/>
  <c r="BA28" i="12"/>
  <c r="BA110" i="12"/>
  <c r="BA119" i="12" s="1"/>
  <c r="AW28" i="12"/>
  <c r="AW110" i="12"/>
  <c r="AW119" i="12" s="1"/>
  <c r="BS28" i="12"/>
  <c r="BK28" i="12"/>
  <c r="BC28" i="12"/>
  <c r="BO28" i="12"/>
  <c r="BG28" i="12"/>
  <c r="AY28" i="12"/>
  <c r="BT110" i="12"/>
  <c r="BT119" i="12" s="1"/>
  <c r="BR110" i="12"/>
  <c r="BR119" i="12" s="1"/>
  <c r="BP110" i="12"/>
  <c r="BP119" i="12" s="1"/>
  <c r="BN110" i="12"/>
  <c r="BN119" i="12" s="1"/>
  <c r="BL110" i="12"/>
  <c r="BL119" i="12" s="1"/>
  <c r="BJ110" i="12"/>
  <c r="BJ119" i="12" s="1"/>
  <c r="BH110" i="12"/>
  <c r="BH119" i="12" s="1"/>
  <c r="BF110" i="12"/>
  <c r="BF119" i="12" s="1"/>
  <c r="BD110" i="12"/>
  <c r="BD119" i="12" s="1"/>
  <c r="BB110" i="12"/>
  <c r="BB119" i="12" s="1"/>
  <c r="AZ110" i="12"/>
  <c r="AZ119" i="12" s="1"/>
  <c r="AX110" i="12"/>
  <c r="AX119" i="12" s="1"/>
  <c r="BS119" i="12"/>
  <c r="BO119" i="12"/>
  <c r="BK119" i="12"/>
  <c r="BG119" i="12"/>
  <c r="BC119" i="12"/>
  <c r="AY119" i="12"/>
  <c r="BN11" i="13"/>
  <c r="BF11" i="13"/>
  <c r="AX11" i="13"/>
  <c r="AP11" i="13"/>
  <c r="AH11" i="13"/>
  <c r="AX65" i="12"/>
  <c r="BF65" i="12"/>
  <c r="AP65" i="12"/>
  <c r="BT48" i="23"/>
  <c r="BR48" i="23"/>
  <c r="BP48" i="23"/>
  <c r="BN48" i="23"/>
  <c r="BL48" i="23"/>
  <c r="BJ48" i="23"/>
  <c r="BH48" i="23"/>
  <c r="BF48" i="23"/>
  <c r="BD48" i="23"/>
  <c r="BB48" i="23"/>
  <c r="AZ48" i="23"/>
  <c r="AX48" i="23"/>
  <c r="BT113" i="12"/>
  <c r="BR113" i="12"/>
  <c r="BP113" i="12"/>
  <c r="BN113" i="12"/>
  <c r="BL113" i="12"/>
  <c r="BJ113" i="12"/>
  <c r="BH113" i="12"/>
  <c r="BF113" i="12"/>
  <c r="BD113" i="12"/>
  <c r="BB113" i="12"/>
  <c r="AZ113" i="12"/>
  <c r="AX113" i="12"/>
  <c r="AV113" i="12"/>
  <c r="AT113" i="12"/>
  <c r="AR113" i="12"/>
  <c r="AP113" i="12"/>
  <c r="AN113" i="12"/>
  <c r="AL113" i="12"/>
  <c r="AJ113" i="12"/>
  <c r="AH113" i="12"/>
  <c r="AF113" i="12"/>
  <c r="Z113" i="12"/>
  <c r="AC113" i="12"/>
  <c r="AA113" i="12"/>
  <c r="BU113" i="12"/>
  <c r="BS113" i="12"/>
  <c r="BQ113" i="12"/>
  <c r="BO113" i="12"/>
  <c r="BM113" i="12"/>
  <c r="BK113" i="12"/>
  <c r="BI113" i="12"/>
  <c r="BG113" i="12"/>
  <c r="BE113" i="12"/>
  <c r="BC113" i="12"/>
  <c r="BA113" i="12"/>
  <c r="AY113" i="12"/>
  <c r="AW113" i="12"/>
  <c r="AU113" i="12"/>
  <c r="AS113" i="12"/>
  <c r="AQ113" i="12"/>
  <c r="AO113" i="12"/>
  <c r="AM113" i="12"/>
  <c r="AK113" i="12"/>
  <c r="AI113" i="12"/>
  <c r="AG113" i="12"/>
  <c r="AE113" i="12"/>
  <c r="AD113" i="12"/>
  <c r="AB113" i="12"/>
  <c r="BU65" i="12"/>
  <c r="BU11" i="13"/>
  <c r="BS65" i="12"/>
  <c r="BS11" i="13"/>
  <c r="BQ65" i="12"/>
  <c r="BQ11" i="13"/>
  <c r="BO65" i="12"/>
  <c r="BO11" i="13"/>
  <c r="BM65" i="12"/>
  <c r="BM11" i="13"/>
  <c r="BK65" i="12"/>
  <c r="BK11" i="13"/>
  <c r="BI65" i="12"/>
  <c r="BI11" i="13"/>
  <c r="BG65" i="12"/>
  <c r="BG11" i="13"/>
  <c r="BE65" i="12"/>
  <c r="BE11" i="13"/>
  <c r="BC65" i="12"/>
  <c r="BC11" i="13"/>
  <c r="BA65" i="12"/>
  <c r="BA11" i="13"/>
  <c r="AY65" i="12"/>
  <c r="AY11" i="13"/>
  <c r="AW65" i="12"/>
  <c r="AW11" i="13"/>
  <c r="AU65" i="12"/>
  <c r="AU11" i="13"/>
  <c r="AS65" i="12"/>
  <c r="AS11" i="13"/>
  <c r="AQ65" i="12"/>
  <c r="AQ11" i="13"/>
  <c r="AO65" i="12"/>
  <c r="AO11" i="13"/>
  <c r="AM65" i="12"/>
  <c r="AM11" i="13"/>
  <c r="AK65" i="12"/>
  <c r="AK11" i="13"/>
  <c r="AI65" i="12"/>
  <c r="AI11" i="13"/>
  <c r="AG65" i="12"/>
  <c r="AG11" i="13"/>
  <c r="AE11" i="13"/>
  <c r="AC11" i="13"/>
  <c r="AA11" i="13"/>
  <c r="BT65" i="12"/>
  <c r="BP65" i="12"/>
  <c r="BL65" i="12"/>
  <c r="BH65" i="12"/>
  <c r="BD65" i="12"/>
  <c r="AZ65" i="12"/>
  <c r="AV65" i="12"/>
  <c r="AR65" i="12"/>
  <c r="AN65" i="12"/>
  <c r="AJ65" i="12"/>
  <c r="AF65" i="12"/>
  <c r="BT11" i="13"/>
  <c r="BP11" i="13"/>
  <c r="BL11" i="13"/>
  <c r="BH11" i="13"/>
  <c r="BD11" i="13"/>
  <c r="AZ11" i="13"/>
  <c r="AV11" i="13"/>
  <c r="AR11" i="13"/>
  <c r="AN11" i="13"/>
  <c r="AJ11" i="13"/>
  <c r="AF11" i="13"/>
  <c r="BR65" i="12"/>
  <c r="BJ65" i="12"/>
  <c r="BB65" i="12"/>
  <c r="AT65" i="12"/>
  <c r="AL65" i="12"/>
  <c r="Z202" i="16"/>
  <c r="AA202" i="16"/>
  <c r="AB202" i="16"/>
  <c r="AC202" i="16"/>
  <c r="AD202" i="16"/>
  <c r="AE202" i="16"/>
  <c r="AF202" i="16"/>
  <c r="AG202" i="16"/>
  <c r="AH202" i="16"/>
  <c r="AI202" i="16"/>
  <c r="AJ202" i="16"/>
  <c r="AK202" i="16"/>
  <c r="AL202" i="16"/>
  <c r="AM202" i="16"/>
  <c r="AN202" i="16"/>
  <c r="AO202" i="16"/>
  <c r="AP202" i="16"/>
  <c r="AQ202" i="16"/>
  <c r="AR202" i="16"/>
  <c r="AS202" i="16"/>
  <c r="AT202" i="16"/>
  <c r="AU202" i="16"/>
  <c r="AV202" i="16"/>
  <c r="AW202" i="16"/>
  <c r="AX202" i="16"/>
  <c r="AY202" i="16"/>
  <c r="AZ202" i="16"/>
  <c r="BA202" i="16"/>
  <c r="BB202" i="16"/>
  <c r="BC202" i="16"/>
  <c r="BD202" i="16"/>
  <c r="BE202" i="16"/>
  <c r="BF202" i="16"/>
  <c r="BG202" i="16"/>
  <c r="BH202" i="16"/>
  <c r="BI202" i="16"/>
  <c r="BJ202" i="16"/>
  <c r="BK202" i="16"/>
  <c r="BL202" i="16"/>
  <c r="BM202" i="16"/>
  <c r="BN202" i="16"/>
  <c r="BO202" i="16"/>
  <c r="BP202" i="16"/>
  <c r="BQ202" i="16"/>
  <c r="BR202" i="16"/>
  <c r="BS202" i="16"/>
  <c r="BT202" i="16"/>
  <c r="BU202" i="16"/>
  <c r="Z219" i="16"/>
  <c r="Z212" i="16" s="1"/>
  <c r="AA219" i="16"/>
  <c r="AA212" i="16" s="1"/>
  <c r="AB219" i="16"/>
  <c r="AB212" i="16" s="1"/>
  <c r="AC219" i="16"/>
  <c r="AC212" i="16" s="1"/>
  <c r="AD219" i="16"/>
  <c r="AD212" i="16" s="1"/>
  <c r="AE219" i="16"/>
  <c r="AE212" i="16" s="1"/>
  <c r="AF219" i="16"/>
  <c r="AF212" i="16" s="1"/>
  <c r="AG219" i="16"/>
  <c r="AG212" i="16" s="1"/>
  <c r="AH219" i="16"/>
  <c r="AH212" i="16" s="1"/>
  <c r="AI219" i="16"/>
  <c r="AI212" i="16" s="1"/>
  <c r="AJ219" i="16"/>
  <c r="AJ212" i="16" s="1"/>
  <c r="AK219" i="16"/>
  <c r="AK212" i="16" s="1"/>
  <c r="AL219" i="16"/>
  <c r="AL212" i="16" s="1"/>
  <c r="AM219" i="16"/>
  <c r="AM212" i="16" s="1"/>
  <c r="AN219" i="16"/>
  <c r="AN212" i="16" s="1"/>
  <c r="AO219" i="16"/>
  <c r="AO212" i="16" s="1"/>
  <c r="AP219" i="16"/>
  <c r="AP212" i="16" s="1"/>
  <c r="AQ219" i="16"/>
  <c r="AQ212" i="16" s="1"/>
  <c r="AR219" i="16"/>
  <c r="AR212" i="16" s="1"/>
  <c r="AS219" i="16"/>
  <c r="AS212" i="16" s="1"/>
  <c r="AT219" i="16"/>
  <c r="AT212" i="16" s="1"/>
  <c r="AU219" i="16"/>
  <c r="AU212" i="16" s="1"/>
  <c r="AV219" i="16"/>
  <c r="AV212" i="16" s="1"/>
  <c r="AW219" i="16"/>
  <c r="AW212" i="16" s="1"/>
  <c r="AX219" i="16"/>
  <c r="AX212" i="16" s="1"/>
  <c r="AY219" i="16"/>
  <c r="AY212" i="16" s="1"/>
  <c r="AZ219" i="16"/>
  <c r="AZ212" i="16" s="1"/>
  <c r="BA219" i="16"/>
  <c r="BA212" i="16" s="1"/>
  <c r="BB219" i="16"/>
  <c r="BB212" i="16" s="1"/>
  <c r="BC219" i="16"/>
  <c r="BC212" i="16" s="1"/>
  <c r="BD219" i="16"/>
  <c r="BD212" i="16" s="1"/>
  <c r="BE219" i="16"/>
  <c r="BE212" i="16" s="1"/>
  <c r="BF219" i="16"/>
  <c r="BF212" i="16" s="1"/>
  <c r="BG219" i="16"/>
  <c r="BG212" i="16" s="1"/>
  <c r="BH219" i="16"/>
  <c r="BH212" i="16" s="1"/>
  <c r="BI219" i="16"/>
  <c r="BI212" i="16" s="1"/>
  <c r="BJ219" i="16"/>
  <c r="BJ212" i="16" s="1"/>
  <c r="BK219" i="16"/>
  <c r="BK212" i="16" s="1"/>
  <c r="BL219" i="16"/>
  <c r="BL212" i="16" s="1"/>
  <c r="BM219" i="16"/>
  <c r="BM212" i="16" s="1"/>
  <c r="BN219" i="16"/>
  <c r="BN212" i="16" s="1"/>
  <c r="BO219" i="16"/>
  <c r="BO212" i="16" s="1"/>
  <c r="BP219" i="16"/>
  <c r="BP212" i="16" s="1"/>
  <c r="BQ219" i="16"/>
  <c r="BQ212" i="16" s="1"/>
  <c r="BR219" i="16"/>
  <c r="BR212" i="16" s="1"/>
  <c r="BS219" i="16"/>
  <c r="BS212" i="16" s="1"/>
  <c r="BT219" i="16"/>
  <c r="BT212" i="16" s="1"/>
  <c r="BU219" i="16"/>
  <c r="BU212" i="16" s="1"/>
  <c r="Z230" i="16"/>
  <c r="Z229" i="16" s="1"/>
  <c r="AA230" i="16"/>
  <c r="AA229" i="16" s="1"/>
  <c r="AB230" i="16"/>
  <c r="AB229" i="16" s="1"/>
  <c r="AC230" i="16"/>
  <c r="AC229" i="16" s="1"/>
  <c r="AD230" i="16"/>
  <c r="AD229" i="16" s="1"/>
  <c r="AE230" i="16"/>
  <c r="AE229" i="16" s="1"/>
  <c r="AF230" i="16"/>
  <c r="AF229" i="16" s="1"/>
  <c r="AG230" i="16"/>
  <c r="AG229" i="16" s="1"/>
  <c r="AH230" i="16"/>
  <c r="AH229" i="16" s="1"/>
  <c r="AI230" i="16"/>
  <c r="AI229" i="16" s="1"/>
  <c r="AJ230" i="16"/>
  <c r="AJ229" i="16" s="1"/>
  <c r="AK230" i="16"/>
  <c r="AK229" i="16" s="1"/>
  <c r="AL230" i="16"/>
  <c r="AL229" i="16" s="1"/>
  <c r="AM230" i="16"/>
  <c r="AM229" i="16" s="1"/>
  <c r="AN230" i="16"/>
  <c r="AN229" i="16" s="1"/>
  <c r="AO230" i="16"/>
  <c r="AO229" i="16" s="1"/>
  <c r="AP230" i="16"/>
  <c r="AP229" i="16" s="1"/>
  <c r="AQ230" i="16"/>
  <c r="AQ229" i="16" s="1"/>
  <c r="AR230" i="16"/>
  <c r="AR229" i="16" s="1"/>
  <c r="AS230" i="16"/>
  <c r="AS229" i="16" s="1"/>
  <c r="AT230" i="16"/>
  <c r="AT229" i="16" s="1"/>
  <c r="AU230" i="16"/>
  <c r="AU229" i="16" s="1"/>
  <c r="AV230" i="16"/>
  <c r="AV229" i="16" s="1"/>
  <c r="AW230" i="16"/>
  <c r="AW229" i="16" s="1"/>
  <c r="AX230" i="16"/>
  <c r="AX229" i="16" s="1"/>
  <c r="AY230" i="16"/>
  <c r="AY229" i="16" s="1"/>
  <c r="AZ230" i="16"/>
  <c r="AZ229" i="16" s="1"/>
  <c r="BA230" i="16"/>
  <c r="BA229" i="16" s="1"/>
  <c r="BB230" i="16"/>
  <c r="BB229" i="16" s="1"/>
  <c r="BC230" i="16"/>
  <c r="BC229" i="16" s="1"/>
  <c r="BD230" i="16"/>
  <c r="BD229" i="16" s="1"/>
  <c r="BE230" i="16"/>
  <c r="BE229" i="16" s="1"/>
  <c r="BF230" i="16"/>
  <c r="BF229" i="16" s="1"/>
  <c r="BG230" i="16"/>
  <c r="BG229" i="16" s="1"/>
  <c r="BH230" i="16"/>
  <c r="BH229" i="16" s="1"/>
  <c r="BI230" i="16"/>
  <c r="BI229" i="16" s="1"/>
  <c r="BJ230" i="16"/>
  <c r="BJ229" i="16" s="1"/>
  <c r="BK230" i="16"/>
  <c r="BK229" i="16" s="1"/>
  <c r="BL230" i="16"/>
  <c r="BL229" i="16" s="1"/>
  <c r="BM230" i="16"/>
  <c r="BM229" i="16" s="1"/>
  <c r="BN230" i="16"/>
  <c r="BN229" i="16" s="1"/>
  <c r="BO230" i="16"/>
  <c r="BO229" i="16" s="1"/>
  <c r="BP230" i="16"/>
  <c r="BP229" i="16" s="1"/>
  <c r="BQ230" i="16"/>
  <c r="BQ229" i="16" s="1"/>
  <c r="BR230" i="16"/>
  <c r="BR229" i="16" s="1"/>
  <c r="BS230" i="16"/>
  <c r="BS229" i="16" s="1"/>
  <c r="BT230" i="16"/>
  <c r="BT229" i="16" s="1"/>
  <c r="BU230" i="16"/>
  <c r="BU229" i="16" s="1"/>
  <c r="Z240" i="16"/>
  <c r="AA240" i="16"/>
  <c r="AB240" i="16"/>
  <c r="AC240" i="16"/>
  <c r="AD240" i="16"/>
  <c r="AE240" i="16"/>
  <c r="AF240" i="16"/>
  <c r="AG240" i="16"/>
  <c r="AH240" i="16"/>
  <c r="AI240" i="16"/>
  <c r="AJ240" i="16"/>
  <c r="AK240" i="16"/>
  <c r="AL240" i="16"/>
  <c r="AM240" i="16"/>
  <c r="AN240" i="16"/>
  <c r="AO240" i="16"/>
  <c r="AP240" i="16"/>
  <c r="AQ240" i="16"/>
  <c r="AR240" i="16"/>
  <c r="AS240" i="16"/>
  <c r="AT240" i="16"/>
  <c r="AU240" i="16"/>
  <c r="AV240" i="16"/>
  <c r="AW240" i="16"/>
  <c r="AX240" i="16"/>
  <c r="AY240" i="16"/>
  <c r="AZ240" i="16"/>
  <c r="BA240" i="16"/>
  <c r="BB240" i="16"/>
  <c r="BC240" i="16"/>
  <c r="BD240" i="16"/>
  <c r="BE240" i="16"/>
  <c r="BF240" i="16"/>
  <c r="BG240" i="16"/>
  <c r="BH240" i="16"/>
  <c r="BI240" i="16"/>
  <c r="BJ240" i="16"/>
  <c r="BK240" i="16"/>
  <c r="BL240" i="16"/>
  <c r="BM240" i="16"/>
  <c r="BN240" i="16"/>
  <c r="BO240" i="16"/>
  <c r="BP240" i="16"/>
  <c r="BQ240" i="16"/>
  <c r="BR240" i="16"/>
  <c r="BS240" i="16"/>
  <c r="BT240" i="16"/>
  <c r="BU240" i="16"/>
  <c r="Z138" i="16"/>
  <c r="AA138" i="16"/>
  <c r="AB138" i="16"/>
  <c r="AC138" i="16"/>
  <c r="AD138" i="16"/>
  <c r="AE138" i="16"/>
  <c r="AF138" i="16"/>
  <c r="AG138" i="16"/>
  <c r="AH138" i="16"/>
  <c r="AI138" i="16"/>
  <c r="AJ138" i="16"/>
  <c r="AK138" i="16"/>
  <c r="AL138" i="16"/>
  <c r="AM138" i="16"/>
  <c r="AN138" i="16"/>
  <c r="AO138" i="16"/>
  <c r="AP138" i="16"/>
  <c r="AQ138" i="16"/>
  <c r="AR138" i="16"/>
  <c r="AS138" i="16"/>
  <c r="AT138" i="16"/>
  <c r="AU138" i="16"/>
  <c r="AV138" i="16"/>
  <c r="AW138" i="16"/>
  <c r="AX138" i="16"/>
  <c r="AY138" i="16"/>
  <c r="AZ138" i="16"/>
  <c r="BA138" i="16"/>
  <c r="BB138" i="16"/>
  <c r="BC138" i="16"/>
  <c r="BD138" i="16"/>
  <c r="BE138" i="16"/>
  <c r="BF138" i="16"/>
  <c r="BG138" i="16"/>
  <c r="BH138" i="16"/>
  <c r="BI138" i="16"/>
  <c r="BJ138" i="16"/>
  <c r="BK138" i="16"/>
  <c r="BL138" i="16"/>
  <c r="BM138" i="16"/>
  <c r="BN138" i="16"/>
  <c r="BO138" i="16"/>
  <c r="BP138" i="16"/>
  <c r="BQ138" i="16"/>
  <c r="BR138" i="16"/>
  <c r="BS138" i="16"/>
  <c r="BT138" i="16"/>
  <c r="BU138" i="16"/>
  <c r="Z155" i="16"/>
  <c r="Z148" i="16" s="1"/>
  <c r="AA155" i="16"/>
  <c r="AA148" i="16" s="1"/>
  <c r="AB155" i="16"/>
  <c r="AB148" i="16" s="1"/>
  <c r="AC155" i="16"/>
  <c r="AC148" i="16" s="1"/>
  <c r="AD155" i="16"/>
  <c r="AD148" i="16" s="1"/>
  <c r="AE155" i="16"/>
  <c r="AE148" i="16" s="1"/>
  <c r="AF155" i="16"/>
  <c r="AF148" i="16" s="1"/>
  <c r="AG155" i="16"/>
  <c r="AG148" i="16" s="1"/>
  <c r="AH155" i="16"/>
  <c r="AH148" i="16" s="1"/>
  <c r="AI155" i="16"/>
  <c r="AI148" i="16" s="1"/>
  <c r="AJ155" i="16"/>
  <c r="AJ148" i="16" s="1"/>
  <c r="AK155" i="16"/>
  <c r="AK148" i="16" s="1"/>
  <c r="AL155" i="16"/>
  <c r="AL148" i="16" s="1"/>
  <c r="AM155" i="16"/>
  <c r="AM148" i="16" s="1"/>
  <c r="AN155" i="16"/>
  <c r="AN148" i="16" s="1"/>
  <c r="AO155" i="16"/>
  <c r="AO148" i="16" s="1"/>
  <c r="AP155" i="16"/>
  <c r="AP148" i="16" s="1"/>
  <c r="AQ155" i="16"/>
  <c r="AQ148" i="16" s="1"/>
  <c r="AR155" i="16"/>
  <c r="AR148" i="16" s="1"/>
  <c r="AS155" i="16"/>
  <c r="AS148" i="16" s="1"/>
  <c r="AT155" i="16"/>
  <c r="AT148" i="16" s="1"/>
  <c r="AU155" i="16"/>
  <c r="AU148" i="16" s="1"/>
  <c r="AV155" i="16"/>
  <c r="AV148" i="16" s="1"/>
  <c r="AW155" i="16"/>
  <c r="AW148" i="16" s="1"/>
  <c r="AX155" i="16"/>
  <c r="AX148" i="16" s="1"/>
  <c r="AY155" i="16"/>
  <c r="AY148" i="16" s="1"/>
  <c r="AZ155" i="16"/>
  <c r="AZ148" i="16" s="1"/>
  <c r="BA155" i="16"/>
  <c r="BA148" i="16" s="1"/>
  <c r="BB155" i="16"/>
  <c r="BB148" i="16" s="1"/>
  <c r="BC155" i="16"/>
  <c r="BC148" i="16" s="1"/>
  <c r="BD155" i="16"/>
  <c r="BD148" i="16" s="1"/>
  <c r="BE155" i="16"/>
  <c r="BE148" i="16" s="1"/>
  <c r="BF155" i="16"/>
  <c r="BF148" i="16" s="1"/>
  <c r="BG155" i="16"/>
  <c r="BG148" i="16" s="1"/>
  <c r="BH155" i="16"/>
  <c r="BH148" i="16" s="1"/>
  <c r="BI155" i="16"/>
  <c r="BI148" i="16" s="1"/>
  <c r="BJ155" i="16"/>
  <c r="BJ148" i="16" s="1"/>
  <c r="BK155" i="16"/>
  <c r="BK148" i="16" s="1"/>
  <c r="BL155" i="16"/>
  <c r="BL148" i="16" s="1"/>
  <c r="BM155" i="16"/>
  <c r="BM148" i="16" s="1"/>
  <c r="BN155" i="16"/>
  <c r="BN148" i="16" s="1"/>
  <c r="BO155" i="16"/>
  <c r="BO148" i="16" s="1"/>
  <c r="BP155" i="16"/>
  <c r="BP148" i="16" s="1"/>
  <c r="BQ155" i="16"/>
  <c r="BQ148" i="16" s="1"/>
  <c r="BR155" i="16"/>
  <c r="BR148" i="16" s="1"/>
  <c r="BS155" i="16"/>
  <c r="BS148" i="16" s="1"/>
  <c r="BT155" i="16"/>
  <c r="BT148" i="16" s="1"/>
  <c r="BU155" i="16"/>
  <c r="BU148" i="16" s="1"/>
  <c r="Z166" i="16"/>
  <c r="Z165" i="16" s="1"/>
  <c r="AA166" i="16"/>
  <c r="AA165" i="16" s="1"/>
  <c r="AB166" i="16"/>
  <c r="AB165" i="16" s="1"/>
  <c r="AC166" i="16"/>
  <c r="AC165" i="16" s="1"/>
  <c r="AD166" i="16"/>
  <c r="AD165" i="16" s="1"/>
  <c r="AE166" i="16"/>
  <c r="AE165" i="16" s="1"/>
  <c r="AF166" i="16"/>
  <c r="AF165" i="16" s="1"/>
  <c r="AG166" i="16"/>
  <c r="AG165" i="16" s="1"/>
  <c r="AH166" i="16"/>
  <c r="AH165" i="16" s="1"/>
  <c r="AI166" i="16"/>
  <c r="AI165" i="16" s="1"/>
  <c r="AJ166" i="16"/>
  <c r="AJ165" i="16" s="1"/>
  <c r="AK166" i="16"/>
  <c r="AK165" i="16" s="1"/>
  <c r="AL166" i="16"/>
  <c r="AL165" i="16" s="1"/>
  <c r="AM166" i="16"/>
  <c r="AM165" i="16" s="1"/>
  <c r="AN166" i="16"/>
  <c r="AN165" i="16" s="1"/>
  <c r="AO166" i="16"/>
  <c r="AO165" i="16" s="1"/>
  <c r="AP166" i="16"/>
  <c r="AP165" i="16" s="1"/>
  <c r="AQ166" i="16"/>
  <c r="AQ165" i="16" s="1"/>
  <c r="AR166" i="16"/>
  <c r="AR165" i="16" s="1"/>
  <c r="AS166" i="16"/>
  <c r="AS165" i="16" s="1"/>
  <c r="AT166" i="16"/>
  <c r="AT165" i="16" s="1"/>
  <c r="AU166" i="16"/>
  <c r="AU165" i="16" s="1"/>
  <c r="AV166" i="16"/>
  <c r="AV165" i="16" s="1"/>
  <c r="AW166" i="16"/>
  <c r="AW165" i="16" s="1"/>
  <c r="AX166" i="16"/>
  <c r="AX165" i="16" s="1"/>
  <c r="AY166" i="16"/>
  <c r="AY165" i="16" s="1"/>
  <c r="AZ166" i="16"/>
  <c r="AZ165" i="16" s="1"/>
  <c r="BA166" i="16"/>
  <c r="BA165" i="16" s="1"/>
  <c r="BB166" i="16"/>
  <c r="BB165" i="16" s="1"/>
  <c r="BC166" i="16"/>
  <c r="BC165" i="16" s="1"/>
  <c r="BD166" i="16"/>
  <c r="BD165" i="16" s="1"/>
  <c r="BE166" i="16"/>
  <c r="BE165" i="16" s="1"/>
  <c r="BF166" i="16"/>
  <c r="BF165" i="16" s="1"/>
  <c r="BG166" i="16"/>
  <c r="BG165" i="16" s="1"/>
  <c r="BH166" i="16"/>
  <c r="BH165" i="16" s="1"/>
  <c r="BI166" i="16"/>
  <c r="BI165" i="16" s="1"/>
  <c r="BJ166" i="16"/>
  <c r="BJ165" i="16" s="1"/>
  <c r="BK166" i="16"/>
  <c r="BK165" i="16" s="1"/>
  <c r="BL166" i="16"/>
  <c r="BL165" i="16" s="1"/>
  <c r="BM166" i="16"/>
  <c r="BM165" i="16" s="1"/>
  <c r="BN166" i="16"/>
  <c r="BN165" i="16" s="1"/>
  <c r="BO166" i="16"/>
  <c r="BO165" i="16" s="1"/>
  <c r="BP166" i="16"/>
  <c r="BP165" i="16" s="1"/>
  <c r="BQ166" i="16"/>
  <c r="BQ165" i="16" s="1"/>
  <c r="BR166" i="16"/>
  <c r="BR165" i="16" s="1"/>
  <c r="BS166" i="16"/>
  <c r="BS165" i="16" s="1"/>
  <c r="BT166" i="16"/>
  <c r="BT165" i="16" s="1"/>
  <c r="BU166" i="16"/>
  <c r="BU165" i="16" s="1"/>
  <c r="Z48" i="16"/>
  <c r="AA48" i="16"/>
  <c r="AB48" i="16"/>
  <c r="AC48" i="16"/>
  <c r="AD48" i="16"/>
  <c r="AE48" i="16"/>
  <c r="AF48" i="16"/>
  <c r="AG48" i="16"/>
  <c r="AH48" i="16"/>
  <c r="AI48" i="16"/>
  <c r="AJ48" i="16"/>
  <c r="AK48" i="16"/>
  <c r="AL48" i="16"/>
  <c r="AM48" i="16"/>
  <c r="AN48" i="16"/>
  <c r="AO48" i="16"/>
  <c r="AP48" i="16"/>
  <c r="AQ48" i="16"/>
  <c r="AR48" i="16"/>
  <c r="AS48" i="16"/>
  <c r="AT48" i="16"/>
  <c r="AU48" i="16"/>
  <c r="AV48" i="16"/>
  <c r="AW48" i="16"/>
  <c r="AX48" i="16"/>
  <c r="AY48" i="16"/>
  <c r="AZ48" i="16"/>
  <c r="BA48" i="16"/>
  <c r="BB48" i="16"/>
  <c r="BC48" i="16"/>
  <c r="BD48" i="16"/>
  <c r="BE48" i="16"/>
  <c r="BF48" i="16"/>
  <c r="BG48" i="16"/>
  <c r="BH48" i="16"/>
  <c r="BI48" i="16"/>
  <c r="BJ48" i="16"/>
  <c r="BK48" i="16"/>
  <c r="BL48" i="16"/>
  <c r="BM48" i="16"/>
  <c r="BN48" i="16"/>
  <c r="BO48" i="16"/>
  <c r="BP48" i="16"/>
  <c r="BQ48" i="16"/>
  <c r="BR48" i="16"/>
  <c r="BS48" i="16"/>
  <c r="BT48" i="16"/>
  <c r="BU48" i="16"/>
  <c r="AD65" i="16"/>
  <c r="AE65" i="16"/>
  <c r="AF65" i="16"/>
  <c r="AG65" i="16"/>
  <c r="AH65" i="16"/>
  <c r="AI65" i="16"/>
  <c r="AJ65" i="16"/>
  <c r="AK65" i="16"/>
  <c r="AL65" i="16"/>
  <c r="AM65" i="16"/>
  <c r="AN65" i="16"/>
  <c r="AO65" i="16"/>
  <c r="AP65" i="16"/>
  <c r="AQ65" i="16"/>
  <c r="AR65" i="16"/>
  <c r="AS65" i="16"/>
  <c r="AT65" i="16"/>
  <c r="AU65" i="16"/>
  <c r="AV65" i="16"/>
  <c r="AW65" i="16"/>
  <c r="AX65" i="16"/>
  <c r="AY65" i="16"/>
  <c r="AZ65" i="16"/>
  <c r="BA65" i="16"/>
  <c r="BB65" i="16"/>
  <c r="BC65" i="16"/>
  <c r="BD65" i="16"/>
  <c r="BE65" i="16"/>
  <c r="BF65" i="16"/>
  <c r="BG65" i="16"/>
  <c r="BH65" i="16"/>
  <c r="BI65" i="16"/>
  <c r="BJ65" i="16"/>
  <c r="BK65" i="16"/>
  <c r="BL65" i="16"/>
  <c r="BM65" i="16"/>
  <c r="BN65" i="16"/>
  <c r="BO65" i="16"/>
  <c r="BO58" i="16" s="1"/>
  <c r="BP65" i="16"/>
  <c r="BQ65" i="16"/>
  <c r="BR65" i="16"/>
  <c r="BS65" i="16"/>
  <c r="BT65" i="16"/>
  <c r="BU65" i="16"/>
  <c r="Z76" i="16"/>
  <c r="Z75" i="16" s="1"/>
  <c r="AA76" i="16"/>
  <c r="AA75" i="16" s="1"/>
  <c r="AB76" i="16"/>
  <c r="AB75" i="16" s="1"/>
  <c r="AC76" i="16"/>
  <c r="AC75" i="16" s="1"/>
  <c r="AD76" i="16"/>
  <c r="AD75" i="16" s="1"/>
  <c r="AE76" i="16"/>
  <c r="AE75" i="16" s="1"/>
  <c r="AF76" i="16"/>
  <c r="AF75" i="16" s="1"/>
  <c r="AG76" i="16"/>
  <c r="AG75" i="16" s="1"/>
  <c r="AH76" i="16"/>
  <c r="AH75" i="16" s="1"/>
  <c r="AI76" i="16"/>
  <c r="AI75" i="16" s="1"/>
  <c r="AJ76" i="16"/>
  <c r="AJ75" i="16" s="1"/>
  <c r="AK76" i="16"/>
  <c r="AK75" i="16" s="1"/>
  <c r="AL76" i="16"/>
  <c r="AL75" i="16" s="1"/>
  <c r="AM76" i="16"/>
  <c r="AM75" i="16" s="1"/>
  <c r="AN76" i="16"/>
  <c r="AN75" i="16" s="1"/>
  <c r="AO76" i="16"/>
  <c r="AO75" i="16" s="1"/>
  <c r="AP76" i="16"/>
  <c r="AP75" i="16" s="1"/>
  <c r="AQ76" i="16"/>
  <c r="AQ75" i="16" s="1"/>
  <c r="AR76" i="16"/>
  <c r="AR75" i="16" s="1"/>
  <c r="AS76" i="16"/>
  <c r="AS75" i="16" s="1"/>
  <c r="AT76" i="16"/>
  <c r="AT75" i="16" s="1"/>
  <c r="AU76" i="16"/>
  <c r="AU75" i="16" s="1"/>
  <c r="AV76" i="16"/>
  <c r="AV75" i="16" s="1"/>
  <c r="AW76" i="16"/>
  <c r="AW75" i="16" s="1"/>
  <c r="AX76" i="16"/>
  <c r="AX75" i="16" s="1"/>
  <c r="AY76" i="16"/>
  <c r="AY75" i="16" s="1"/>
  <c r="AZ76" i="16"/>
  <c r="AZ75" i="16" s="1"/>
  <c r="BA76" i="16"/>
  <c r="BA75" i="16" s="1"/>
  <c r="BB76" i="16"/>
  <c r="BB75" i="16" s="1"/>
  <c r="BC76" i="16"/>
  <c r="BC75" i="16" s="1"/>
  <c r="BD76" i="16"/>
  <c r="BD75" i="16" s="1"/>
  <c r="BE76" i="16"/>
  <c r="BE75" i="16" s="1"/>
  <c r="BF76" i="16"/>
  <c r="BF75" i="16" s="1"/>
  <c r="BG76" i="16"/>
  <c r="BG75" i="16" s="1"/>
  <c r="BH76" i="16"/>
  <c r="BH75" i="16" s="1"/>
  <c r="BI76" i="16"/>
  <c r="BI75" i="16" s="1"/>
  <c r="BJ76" i="16"/>
  <c r="BJ75" i="16" s="1"/>
  <c r="BK76" i="16"/>
  <c r="BK75" i="16" s="1"/>
  <c r="BL76" i="16"/>
  <c r="BL75" i="16" s="1"/>
  <c r="BM76" i="16"/>
  <c r="BM75" i="16" s="1"/>
  <c r="BN76" i="16"/>
  <c r="BN75" i="16" s="1"/>
  <c r="BO76" i="16"/>
  <c r="BO75" i="16" s="1"/>
  <c r="BP76" i="16"/>
  <c r="BP75" i="16" s="1"/>
  <c r="BQ76" i="16"/>
  <c r="BQ75" i="16" s="1"/>
  <c r="BR76" i="16"/>
  <c r="BR75" i="16" s="1"/>
  <c r="BS76" i="16"/>
  <c r="BS75" i="16" s="1"/>
  <c r="BT76" i="16"/>
  <c r="BT75" i="16" s="1"/>
  <c r="BU76" i="16"/>
  <c r="BU75" i="16" s="1"/>
  <c r="Z86" i="16"/>
  <c r="AA86" i="16"/>
  <c r="AB86" i="16"/>
  <c r="AC86" i="16"/>
  <c r="AD86" i="16"/>
  <c r="AE86" i="16"/>
  <c r="AF86" i="16"/>
  <c r="AG86" i="16"/>
  <c r="AH86" i="16"/>
  <c r="AI86" i="16"/>
  <c r="AJ86" i="16"/>
  <c r="AK86" i="16"/>
  <c r="AL86" i="16"/>
  <c r="AM86" i="16"/>
  <c r="AN86" i="16"/>
  <c r="AO86" i="16"/>
  <c r="AP86" i="16"/>
  <c r="AQ86" i="16"/>
  <c r="AR86" i="16"/>
  <c r="AS86" i="16"/>
  <c r="AT86" i="16"/>
  <c r="AU86" i="16"/>
  <c r="AV86" i="16"/>
  <c r="AW86" i="16"/>
  <c r="AW50" i="23" s="1"/>
  <c r="AX86" i="16"/>
  <c r="AX50" i="23" s="1"/>
  <c r="AY86" i="16"/>
  <c r="AY50" i="23" s="1"/>
  <c r="AZ86" i="16"/>
  <c r="AZ50" i="23" s="1"/>
  <c r="BA86" i="16"/>
  <c r="BA50" i="23" s="1"/>
  <c r="BB86" i="16"/>
  <c r="BB50" i="23" s="1"/>
  <c r="BC86" i="16"/>
  <c r="BC50" i="23" s="1"/>
  <c r="BD86" i="16"/>
  <c r="BD50" i="23" s="1"/>
  <c r="BE86" i="16"/>
  <c r="BE50" i="23" s="1"/>
  <c r="BF86" i="16"/>
  <c r="BF50" i="23" s="1"/>
  <c r="BG86" i="16"/>
  <c r="BG50" i="23" s="1"/>
  <c r="BH86" i="16"/>
  <c r="BH50" i="23" s="1"/>
  <c r="BI86" i="16"/>
  <c r="BI50" i="23" s="1"/>
  <c r="BJ86" i="16"/>
  <c r="BJ50" i="23" s="1"/>
  <c r="BK86" i="16"/>
  <c r="BK50" i="23" s="1"/>
  <c r="BL86" i="16"/>
  <c r="BL50" i="23" s="1"/>
  <c r="BM86" i="16"/>
  <c r="BM50" i="23" s="1"/>
  <c r="BN86" i="16"/>
  <c r="BN50" i="23" s="1"/>
  <c r="BO86" i="16"/>
  <c r="BO50" i="23" s="1"/>
  <c r="BP86" i="16"/>
  <c r="BP50" i="23" s="1"/>
  <c r="BQ86" i="16"/>
  <c r="BQ50" i="23" s="1"/>
  <c r="BR86" i="16"/>
  <c r="BR50" i="23" s="1"/>
  <c r="BS86" i="16"/>
  <c r="BS50" i="23" s="1"/>
  <c r="BT86" i="16"/>
  <c r="BT50" i="23" s="1"/>
  <c r="BU86" i="16"/>
  <c r="BU50" i="23" s="1"/>
  <c r="Z97" i="16"/>
  <c r="AA97" i="16"/>
  <c r="AB97" i="16"/>
  <c r="AC97" i="16"/>
  <c r="AD97" i="16"/>
  <c r="AE97" i="16"/>
  <c r="AF97" i="16"/>
  <c r="AG97" i="16"/>
  <c r="AH97" i="16"/>
  <c r="AI97" i="16"/>
  <c r="AJ97" i="16"/>
  <c r="AK97" i="16"/>
  <c r="AL97" i="16"/>
  <c r="AM97" i="16"/>
  <c r="AN97" i="16"/>
  <c r="AO97" i="16"/>
  <c r="AP97" i="16"/>
  <c r="AQ97" i="16"/>
  <c r="AR97" i="16"/>
  <c r="AS97" i="16"/>
  <c r="AT97" i="16"/>
  <c r="AU97" i="16"/>
  <c r="AV97" i="16"/>
  <c r="AW97" i="16"/>
  <c r="AX97" i="16"/>
  <c r="AY97" i="16"/>
  <c r="AZ97" i="16"/>
  <c r="BA97" i="16"/>
  <c r="BB97" i="16"/>
  <c r="BC97" i="16"/>
  <c r="BD97" i="16"/>
  <c r="BE97" i="16"/>
  <c r="BF97" i="16"/>
  <c r="BG97" i="16"/>
  <c r="BH97" i="16"/>
  <c r="BI97" i="16"/>
  <c r="BJ97" i="16"/>
  <c r="BK97" i="16"/>
  <c r="BL97" i="16"/>
  <c r="BM97" i="16"/>
  <c r="BN97" i="16"/>
  <c r="BO97" i="16"/>
  <c r="BP97" i="16"/>
  <c r="BQ97" i="16"/>
  <c r="BR97" i="16"/>
  <c r="BS97" i="16"/>
  <c r="BT97" i="16"/>
  <c r="BU97" i="16"/>
  <c r="Z103" i="16"/>
  <c r="AA103" i="16"/>
  <c r="AB103" i="16"/>
  <c r="AC103" i="16"/>
  <c r="AD103" i="16"/>
  <c r="AE103" i="16"/>
  <c r="AF103" i="16"/>
  <c r="AG103" i="16"/>
  <c r="AH103" i="16"/>
  <c r="AI103" i="16"/>
  <c r="AJ103" i="16"/>
  <c r="AK103" i="16"/>
  <c r="AL103" i="16"/>
  <c r="AM103" i="16"/>
  <c r="AN103" i="16"/>
  <c r="AO103" i="16"/>
  <c r="AP103" i="16"/>
  <c r="AQ103" i="16"/>
  <c r="AR103" i="16"/>
  <c r="AS103" i="16"/>
  <c r="AT103" i="16"/>
  <c r="AU103" i="16"/>
  <c r="AV103" i="16"/>
  <c r="AW103" i="16"/>
  <c r="AX103" i="16"/>
  <c r="AY103" i="16"/>
  <c r="AZ103" i="16"/>
  <c r="BA103" i="16"/>
  <c r="BB103" i="16"/>
  <c r="BC103" i="16"/>
  <c r="BD103" i="16"/>
  <c r="BE103" i="16"/>
  <c r="BF103" i="16"/>
  <c r="BG103" i="16"/>
  <c r="BH103" i="16"/>
  <c r="BI103" i="16"/>
  <c r="BJ103" i="16"/>
  <c r="BK103" i="16"/>
  <c r="BL103" i="16"/>
  <c r="BM103" i="16"/>
  <c r="BN103" i="16"/>
  <c r="BO103" i="16"/>
  <c r="BP103" i="16"/>
  <c r="BQ103" i="16"/>
  <c r="BR103" i="16"/>
  <c r="BS103" i="16"/>
  <c r="BT103" i="16"/>
  <c r="BU103" i="16"/>
  <c r="Z108" i="16"/>
  <c r="AA108" i="16"/>
  <c r="AB108" i="16"/>
  <c r="AC108" i="16"/>
  <c r="AD108" i="16"/>
  <c r="AE108" i="16"/>
  <c r="AF108" i="16"/>
  <c r="AG108" i="16"/>
  <c r="AH108" i="16"/>
  <c r="AI108" i="16"/>
  <c r="AJ108" i="16"/>
  <c r="AK108" i="16"/>
  <c r="AL108" i="16"/>
  <c r="AM108" i="16"/>
  <c r="AN108" i="16"/>
  <c r="AO108" i="16"/>
  <c r="AP108" i="16"/>
  <c r="AQ108" i="16"/>
  <c r="AR108" i="16"/>
  <c r="AS108" i="16"/>
  <c r="AT108" i="16"/>
  <c r="AU108" i="16"/>
  <c r="AV108" i="16"/>
  <c r="AW108" i="16"/>
  <c r="AX108" i="16"/>
  <c r="AY108" i="16"/>
  <c r="AZ108" i="16"/>
  <c r="BA108" i="16"/>
  <c r="BB108" i="16"/>
  <c r="BC108" i="16"/>
  <c r="BD108" i="16"/>
  <c r="BE108" i="16"/>
  <c r="BF108" i="16"/>
  <c r="BG108" i="16"/>
  <c r="BH108" i="16"/>
  <c r="BI108" i="16"/>
  <c r="BJ108" i="16"/>
  <c r="BK108" i="16"/>
  <c r="BL108" i="16"/>
  <c r="BM108" i="16"/>
  <c r="BN108" i="16"/>
  <c r="BO108" i="16"/>
  <c r="BP108" i="16"/>
  <c r="BQ108" i="16"/>
  <c r="BR108" i="16"/>
  <c r="BS108" i="16"/>
  <c r="BT108" i="16"/>
  <c r="BU108" i="16"/>
  <c r="I243" i="16"/>
  <c r="G243" i="16"/>
  <c r="Y240" i="16"/>
  <c r="X240" i="16"/>
  <c r="W240" i="16"/>
  <c r="V240" i="16"/>
  <c r="U240" i="16"/>
  <c r="T240" i="16"/>
  <c r="S240" i="16"/>
  <c r="R240" i="16"/>
  <c r="Q240" i="16"/>
  <c r="P240" i="16"/>
  <c r="O240" i="16"/>
  <c r="N240" i="16"/>
  <c r="M240" i="16"/>
  <c r="L240" i="16"/>
  <c r="K240" i="16"/>
  <c r="J240" i="16"/>
  <c r="I240" i="16"/>
  <c r="H240" i="16"/>
  <c r="G240" i="16"/>
  <c r="F240" i="16"/>
  <c r="Y230" i="16"/>
  <c r="Y229" i="16" s="1"/>
  <c r="X230" i="16"/>
  <c r="X229" i="16" s="1"/>
  <c r="W230" i="16"/>
  <c r="W229" i="16" s="1"/>
  <c r="V230" i="16"/>
  <c r="V229" i="16" s="1"/>
  <c r="U230" i="16"/>
  <c r="U229" i="16" s="1"/>
  <c r="T230" i="16"/>
  <c r="T229" i="16" s="1"/>
  <c r="S230" i="16"/>
  <c r="S229" i="16" s="1"/>
  <c r="R230" i="16"/>
  <c r="R229" i="16" s="1"/>
  <c r="Q230" i="16"/>
  <c r="Q229" i="16" s="1"/>
  <c r="P230" i="16"/>
  <c r="P229" i="16" s="1"/>
  <c r="O230" i="16"/>
  <c r="O229" i="16" s="1"/>
  <c r="N230" i="16"/>
  <c r="N229" i="16" s="1"/>
  <c r="M230" i="16"/>
  <c r="M229" i="16" s="1"/>
  <c r="L230" i="16"/>
  <c r="L229" i="16" s="1"/>
  <c r="K230" i="16"/>
  <c r="K229" i="16" s="1"/>
  <c r="J230" i="16"/>
  <c r="J229" i="16" s="1"/>
  <c r="I230" i="16"/>
  <c r="I229" i="16" s="1"/>
  <c r="H230" i="16"/>
  <c r="H229" i="16" s="1"/>
  <c r="G230" i="16"/>
  <c r="G229" i="16" s="1"/>
  <c r="F230" i="16"/>
  <c r="F229" i="16" s="1"/>
  <c r="I224" i="16"/>
  <c r="G224" i="16"/>
  <c r="Y219" i="16"/>
  <c r="Y212" i="16" s="1"/>
  <c r="X219" i="16"/>
  <c r="X212" i="16" s="1"/>
  <c r="W219" i="16"/>
  <c r="W212" i="16" s="1"/>
  <c r="V219" i="16"/>
  <c r="V212" i="16" s="1"/>
  <c r="U219" i="16"/>
  <c r="U212" i="16" s="1"/>
  <c r="T219" i="16"/>
  <c r="T212" i="16" s="1"/>
  <c r="S219" i="16"/>
  <c r="S212" i="16" s="1"/>
  <c r="R219" i="16"/>
  <c r="R212" i="16" s="1"/>
  <c r="Q219" i="16"/>
  <c r="Q212" i="16" s="1"/>
  <c r="P219" i="16"/>
  <c r="P212" i="16" s="1"/>
  <c r="O219" i="16"/>
  <c r="O212" i="16" s="1"/>
  <c r="N219" i="16"/>
  <c r="N212" i="16" s="1"/>
  <c r="M219" i="16"/>
  <c r="M212" i="16" s="1"/>
  <c r="L219" i="16"/>
  <c r="L212" i="16" s="1"/>
  <c r="K219" i="16"/>
  <c r="K212" i="16" s="1"/>
  <c r="J219" i="16"/>
  <c r="J212" i="16" s="1"/>
  <c r="I219" i="16"/>
  <c r="H219" i="16"/>
  <c r="H212" i="16" s="1"/>
  <c r="G219" i="16"/>
  <c r="F219" i="16"/>
  <c r="F212" i="16" s="1"/>
  <c r="I214" i="16"/>
  <c r="G214" i="16"/>
  <c r="I206" i="16"/>
  <c r="G206" i="16"/>
  <c r="Y202" i="16"/>
  <c r="X202" i="16"/>
  <c r="W202" i="16"/>
  <c r="V202" i="16"/>
  <c r="U202" i="16"/>
  <c r="T202" i="16"/>
  <c r="S202" i="16"/>
  <c r="R202" i="16"/>
  <c r="Q202" i="16"/>
  <c r="P202" i="16"/>
  <c r="O202" i="16"/>
  <c r="N202" i="16"/>
  <c r="M202" i="16"/>
  <c r="L202" i="16"/>
  <c r="K202" i="16"/>
  <c r="J202" i="16"/>
  <c r="I202" i="16"/>
  <c r="H202" i="16"/>
  <c r="G202" i="16"/>
  <c r="F202" i="16"/>
  <c r="Y166" i="16"/>
  <c r="Y165" i="16" s="1"/>
  <c r="X166" i="16"/>
  <c r="X165" i="16" s="1"/>
  <c r="W166" i="16"/>
  <c r="W165" i="16" s="1"/>
  <c r="V166" i="16"/>
  <c r="V165" i="16" s="1"/>
  <c r="U166" i="16"/>
  <c r="U165" i="16" s="1"/>
  <c r="T166" i="16"/>
  <c r="T165" i="16" s="1"/>
  <c r="S166" i="16"/>
  <c r="S165" i="16" s="1"/>
  <c r="R166" i="16"/>
  <c r="R165" i="16" s="1"/>
  <c r="Q166" i="16"/>
  <c r="Q165" i="16" s="1"/>
  <c r="P166" i="16"/>
  <c r="P165" i="16" s="1"/>
  <c r="O166" i="16"/>
  <c r="O165" i="16" s="1"/>
  <c r="N166" i="16"/>
  <c r="N165" i="16" s="1"/>
  <c r="M166" i="16"/>
  <c r="M165" i="16" s="1"/>
  <c r="L166" i="16"/>
  <c r="L165" i="16" s="1"/>
  <c r="K166" i="16"/>
  <c r="K165" i="16" s="1"/>
  <c r="J166" i="16"/>
  <c r="J165" i="16" s="1"/>
  <c r="I166" i="16"/>
  <c r="I165" i="16" s="1"/>
  <c r="H166" i="16"/>
  <c r="H165" i="16" s="1"/>
  <c r="G166" i="16"/>
  <c r="G165" i="16" s="1"/>
  <c r="F166" i="16"/>
  <c r="F165" i="16" s="1"/>
  <c r="G160" i="16"/>
  <c r="Y155" i="16"/>
  <c r="Y148" i="16" s="1"/>
  <c r="X155" i="16"/>
  <c r="X148" i="16" s="1"/>
  <c r="W155" i="16"/>
  <c r="W148" i="16" s="1"/>
  <c r="V155" i="16"/>
  <c r="V148" i="16" s="1"/>
  <c r="U155" i="16"/>
  <c r="U148" i="16" s="1"/>
  <c r="T155" i="16"/>
  <c r="T148" i="16" s="1"/>
  <c r="S155" i="16"/>
  <c r="S148" i="16" s="1"/>
  <c r="R155" i="16"/>
  <c r="R148" i="16" s="1"/>
  <c r="Q155" i="16"/>
  <c r="Q148" i="16" s="1"/>
  <c r="P155" i="16"/>
  <c r="P148" i="16" s="1"/>
  <c r="O155" i="16"/>
  <c r="O148" i="16" s="1"/>
  <c r="N155" i="16"/>
  <c r="N148" i="16" s="1"/>
  <c r="M155" i="16"/>
  <c r="M148" i="16" s="1"/>
  <c r="L155" i="16"/>
  <c r="L148" i="16" s="1"/>
  <c r="K155" i="16"/>
  <c r="K148" i="16" s="1"/>
  <c r="J155" i="16"/>
  <c r="J148" i="16" s="1"/>
  <c r="I155" i="16"/>
  <c r="H155" i="16"/>
  <c r="H148" i="16" s="1"/>
  <c r="G155" i="16"/>
  <c r="F155" i="16"/>
  <c r="F148" i="16" s="1"/>
  <c r="I150" i="16"/>
  <c r="G150" i="16"/>
  <c r="I142" i="16"/>
  <c r="G142" i="16"/>
  <c r="Y138" i="16"/>
  <c r="X138" i="16"/>
  <c r="W138" i="16"/>
  <c r="V138" i="16"/>
  <c r="U138" i="16"/>
  <c r="T138" i="16"/>
  <c r="S138" i="16"/>
  <c r="R138" i="16"/>
  <c r="Q138" i="16"/>
  <c r="P138" i="16"/>
  <c r="O138" i="16"/>
  <c r="N138" i="16"/>
  <c r="M138" i="16"/>
  <c r="L138" i="16"/>
  <c r="K138" i="16"/>
  <c r="J138" i="16"/>
  <c r="I138" i="16"/>
  <c r="H138" i="16"/>
  <c r="G138" i="16"/>
  <c r="F138" i="16"/>
  <c r="G63" i="21"/>
  <c r="H63" i="21"/>
  <c r="I63" i="21"/>
  <c r="H12" i="31" s="1"/>
  <c r="J63" i="21"/>
  <c r="K63" i="21"/>
  <c r="L63" i="21"/>
  <c r="M63" i="21"/>
  <c r="N63" i="21"/>
  <c r="O63" i="21"/>
  <c r="P63" i="21"/>
  <c r="Q63" i="21"/>
  <c r="R63" i="21"/>
  <c r="S63" i="21"/>
  <c r="T63" i="21"/>
  <c r="U63" i="21"/>
  <c r="V63" i="21"/>
  <c r="W63" i="21"/>
  <c r="X63" i="21"/>
  <c r="Y63" i="21"/>
  <c r="F63" i="21"/>
  <c r="E63" i="21"/>
  <c r="H40" i="21"/>
  <c r="I40" i="21"/>
  <c r="H10" i="31" s="1"/>
  <c r="J40" i="21"/>
  <c r="K40" i="21"/>
  <c r="L40" i="21"/>
  <c r="M40" i="21"/>
  <c r="N40" i="21"/>
  <c r="O40" i="21"/>
  <c r="P40" i="21"/>
  <c r="Q40" i="21"/>
  <c r="R40" i="21"/>
  <c r="S40" i="21"/>
  <c r="T40" i="21"/>
  <c r="U40" i="21"/>
  <c r="V40" i="21"/>
  <c r="W40" i="21"/>
  <c r="X40" i="21"/>
  <c r="Y40" i="21"/>
  <c r="G40" i="21"/>
  <c r="F40" i="21"/>
  <c r="E40" i="21"/>
  <c r="G17" i="21"/>
  <c r="H17" i="21"/>
  <c r="I17" i="21"/>
  <c r="H11" i="31" s="1"/>
  <c r="J17" i="21"/>
  <c r="K17" i="21"/>
  <c r="L17" i="21"/>
  <c r="M17" i="21"/>
  <c r="N17" i="21"/>
  <c r="O17" i="21"/>
  <c r="P17" i="21"/>
  <c r="Q17" i="21"/>
  <c r="R17" i="21"/>
  <c r="S17" i="21"/>
  <c r="T17" i="21"/>
  <c r="U17" i="21"/>
  <c r="V17" i="21"/>
  <c r="W17" i="21"/>
  <c r="X17" i="21"/>
  <c r="Y17" i="21"/>
  <c r="F17" i="21"/>
  <c r="E17" i="21"/>
  <c r="G7" i="21"/>
  <c r="H7" i="21"/>
  <c r="J7" i="21"/>
  <c r="K7" i="21"/>
  <c r="L7" i="21"/>
  <c r="M7" i="21"/>
  <c r="N7" i="21"/>
  <c r="O7" i="21"/>
  <c r="P7" i="21"/>
  <c r="Q7" i="21"/>
  <c r="R7" i="21"/>
  <c r="S7" i="21"/>
  <c r="T7" i="21"/>
  <c r="U7" i="21"/>
  <c r="V7" i="21"/>
  <c r="W7" i="21"/>
  <c r="X7" i="21"/>
  <c r="Y7" i="21"/>
  <c r="E7" i="21"/>
  <c r="F7" i="21"/>
  <c r="AX6" i="23" l="1"/>
  <c r="AX7" i="23"/>
  <c r="AX78" i="23" s="1"/>
  <c r="AW5" i="21"/>
  <c r="AV115" i="21"/>
  <c r="AV103" i="21"/>
  <c r="AV95" i="21"/>
  <c r="AV87" i="21"/>
  <c r="AW4" i="12"/>
  <c r="AV105" i="12"/>
  <c r="AV27" i="12"/>
  <c r="AV5" i="16"/>
  <c r="AU35" i="16"/>
  <c r="AU126" i="16"/>
  <c r="AU190" i="16"/>
  <c r="AS50" i="23"/>
  <c r="AS78" i="23"/>
  <c r="AC78" i="23"/>
  <c r="AU50" i="23"/>
  <c r="AU78" i="23"/>
  <c r="AQ50" i="23"/>
  <c r="AQ78" i="23"/>
  <c r="AM50" i="23"/>
  <c r="AM78" i="23"/>
  <c r="AI50" i="23"/>
  <c r="AI78" i="23"/>
  <c r="AE50" i="23"/>
  <c r="AE78" i="23"/>
  <c r="AK50" i="23"/>
  <c r="AK78" i="23"/>
  <c r="AT50" i="23"/>
  <c r="AT78" i="23"/>
  <c r="AP50" i="23"/>
  <c r="AP78" i="23"/>
  <c r="AL50" i="23"/>
  <c r="AL78" i="23"/>
  <c r="AH50" i="23"/>
  <c r="AH78" i="23"/>
  <c r="AD78" i="23"/>
  <c r="AO50" i="23"/>
  <c r="AO78" i="23"/>
  <c r="AG50" i="23"/>
  <c r="AG78" i="23"/>
  <c r="AV50" i="23"/>
  <c r="AV78" i="23"/>
  <c r="AR50" i="23"/>
  <c r="AR78" i="23"/>
  <c r="AN50" i="23"/>
  <c r="AN78" i="23"/>
  <c r="AJ50" i="23"/>
  <c r="AJ78" i="23"/>
  <c r="AF50" i="23"/>
  <c r="AF78" i="23"/>
  <c r="Y96" i="21"/>
  <c r="X96" i="21"/>
  <c r="T96" i="21"/>
  <c r="U96" i="21"/>
  <c r="Q96" i="21"/>
  <c r="BA48" i="23"/>
  <c r="BI48" i="23"/>
  <c r="BQ48" i="23"/>
  <c r="BU107" i="16"/>
  <c r="BT107" i="16"/>
  <c r="BR107" i="16"/>
  <c r="BP107" i="16"/>
  <c r="BN107" i="16"/>
  <c r="BL107" i="16"/>
  <c r="BJ107" i="16"/>
  <c r="BH107" i="16"/>
  <c r="BF107" i="16"/>
  <c r="BD107" i="16"/>
  <c r="BB107" i="16"/>
  <c r="AZ107" i="16"/>
  <c r="AX107" i="16"/>
  <c r="AV107" i="16"/>
  <c r="AT107" i="16"/>
  <c r="AR107" i="16"/>
  <c r="AP107" i="16"/>
  <c r="AN107" i="16"/>
  <c r="AL107" i="16"/>
  <c r="AJ107" i="16"/>
  <c r="AH107" i="16"/>
  <c r="AF107" i="16"/>
  <c r="AD107" i="16"/>
  <c r="AB107" i="16"/>
  <c r="Z107" i="16"/>
  <c r="BM107" i="16"/>
  <c r="BE107" i="16"/>
  <c r="AW107" i="16"/>
  <c r="AO107" i="16"/>
  <c r="AG107" i="16"/>
  <c r="S96" i="21"/>
  <c r="O96" i="21"/>
  <c r="W96" i="21"/>
  <c r="P96" i="21"/>
  <c r="V96" i="21"/>
  <c r="R96" i="21"/>
  <c r="BS107" i="16"/>
  <c r="BO107" i="16"/>
  <c r="BK107" i="16"/>
  <c r="BG107" i="16"/>
  <c r="BC107" i="16"/>
  <c r="AY107" i="16"/>
  <c r="AU107" i="16"/>
  <c r="AQ107" i="16"/>
  <c r="AM107" i="16"/>
  <c r="AI107" i="16"/>
  <c r="AE107" i="16"/>
  <c r="AA107" i="16"/>
  <c r="BU191" i="16"/>
  <c r="BQ191" i="16"/>
  <c r="BM191" i="16"/>
  <c r="BI191" i="16"/>
  <c r="BE191" i="16"/>
  <c r="BA191" i="16"/>
  <c r="AW191" i="16"/>
  <c r="AS191" i="16"/>
  <c r="AO191" i="16"/>
  <c r="AK191" i="16"/>
  <c r="AG191" i="16"/>
  <c r="AC191" i="16"/>
  <c r="BQ107" i="16"/>
  <c r="BI107" i="16"/>
  <c r="BA107" i="16"/>
  <c r="AS107" i="16"/>
  <c r="AK107" i="16"/>
  <c r="AC107" i="16"/>
  <c r="G212" i="16"/>
  <c r="G211" i="16" s="1"/>
  <c r="BK48" i="23"/>
  <c r="BS191" i="16"/>
  <c r="BO191" i="16"/>
  <c r="BK191" i="16"/>
  <c r="BG191" i="16"/>
  <c r="BC191" i="16"/>
  <c r="AY191" i="16"/>
  <c r="AU191" i="16"/>
  <c r="AQ191" i="16"/>
  <c r="AM191" i="16"/>
  <c r="AI191" i="16"/>
  <c r="AE191" i="16"/>
  <c r="AA191" i="16"/>
  <c r="BG48" i="23"/>
  <c r="AW48" i="23"/>
  <c r="BE48" i="23"/>
  <c r="BM48" i="23"/>
  <c r="BU48" i="23"/>
  <c r="BO211" i="16"/>
  <c r="BG211" i="16"/>
  <c r="AY211" i="16"/>
  <c r="AQ211" i="16"/>
  <c r="AI211" i="16"/>
  <c r="AA211" i="16"/>
  <c r="G148" i="16"/>
  <c r="G147" i="16" s="1"/>
  <c r="AY48" i="23"/>
  <c r="BC48" i="23"/>
  <c r="BO48" i="23"/>
  <c r="BS48" i="23"/>
  <c r="BT58" i="16"/>
  <c r="BT25" i="23"/>
  <c r="BR58" i="16"/>
  <c r="BR25" i="23"/>
  <c r="BP58" i="16"/>
  <c r="BP25" i="23"/>
  <c r="BN58" i="16"/>
  <c r="BN25" i="23"/>
  <c r="BL58" i="16"/>
  <c r="BL25" i="23"/>
  <c r="BJ58" i="16"/>
  <c r="BJ25" i="23"/>
  <c r="BH58" i="16"/>
  <c r="BH25" i="23"/>
  <c r="BF58" i="16"/>
  <c r="BF25" i="23"/>
  <c r="BD58" i="16"/>
  <c r="BD25" i="23"/>
  <c r="BB58" i="16"/>
  <c r="BB25" i="23"/>
  <c r="AZ58" i="16"/>
  <c r="AZ25" i="23"/>
  <c r="AX58" i="16"/>
  <c r="AX25" i="23"/>
  <c r="AV58" i="16"/>
  <c r="AV25" i="23"/>
  <c r="AT58" i="16"/>
  <c r="AT25" i="23"/>
  <c r="AR58" i="16"/>
  <c r="AR25" i="23"/>
  <c r="AP58" i="16"/>
  <c r="AP25" i="23"/>
  <c r="AN58" i="16"/>
  <c r="AN25" i="23"/>
  <c r="AL58" i="16"/>
  <c r="AL25" i="23"/>
  <c r="AJ58" i="16"/>
  <c r="AJ25" i="23"/>
  <c r="AH58" i="16"/>
  <c r="AH25" i="23"/>
  <c r="AF58" i="16"/>
  <c r="AF25" i="23"/>
  <c r="AD58" i="16"/>
  <c r="AD25" i="23"/>
  <c r="AB58" i="16"/>
  <c r="AB25" i="23"/>
  <c r="Z58" i="16"/>
  <c r="Z25" i="23"/>
  <c r="BU58" i="16"/>
  <c r="BU25" i="23"/>
  <c r="BS58" i="16"/>
  <c r="BS25" i="23"/>
  <c r="BQ58" i="16"/>
  <c r="BQ25" i="23"/>
  <c r="BO25" i="23"/>
  <c r="BM58" i="16"/>
  <c r="BM25" i="23"/>
  <c r="BK58" i="16"/>
  <c r="BK25" i="23"/>
  <c r="BI58" i="16"/>
  <c r="BI25" i="23"/>
  <c r="BG58" i="16"/>
  <c r="BG25" i="23"/>
  <c r="BE58" i="16"/>
  <c r="BE25" i="23"/>
  <c r="BC58" i="16"/>
  <c r="BC25" i="23"/>
  <c r="BA58" i="16"/>
  <c r="BA25" i="23"/>
  <c r="AY58" i="16"/>
  <c r="AY25" i="23"/>
  <c r="AW58" i="16"/>
  <c r="AW25" i="23"/>
  <c r="AU58" i="16"/>
  <c r="AU25" i="23"/>
  <c r="AS58" i="16"/>
  <c r="AS25" i="23"/>
  <c r="AQ58" i="16"/>
  <c r="AQ25" i="23"/>
  <c r="AO58" i="16"/>
  <c r="AO25" i="23"/>
  <c r="AM58" i="16"/>
  <c r="AM25" i="23"/>
  <c r="AK58" i="16"/>
  <c r="AK25" i="23"/>
  <c r="AI58" i="16"/>
  <c r="AI25" i="23"/>
  <c r="AG58" i="16"/>
  <c r="AG25" i="23"/>
  <c r="AE58" i="16"/>
  <c r="AE25" i="23"/>
  <c r="AC58" i="16"/>
  <c r="AC25" i="23"/>
  <c r="AA58" i="16"/>
  <c r="AA25" i="23"/>
  <c r="BT27" i="23"/>
  <c r="BR27" i="23"/>
  <c r="BP27" i="23"/>
  <c r="BN27" i="23"/>
  <c r="BL27" i="23"/>
  <c r="BJ27" i="23"/>
  <c r="BH27" i="23"/>
  <c r="BF27" i="23"/>
  <c r="BD27" i="23"/>
  <c r="BB27" i="23"/>
  <c r="AZ27" i="23"/>
  <c r="AX27" i="23"/>
  <c r="AV27" i="23"/>
  <c r="AT27" i="23"/>
  <c r="AR27" i="23"/>
  <c r="AP27" i="23"/>
  <c r="AN27" i="23"/>
  <c r="AL27" i="23"/>
  <c r="AJ27" i="23"/>
  <c r="AH27" i="23"/>
  <c r="AF27" i="23"/>
  <c r="AD27" i="23"/>
  <c r="AB27" i="23"/>
  <c r="Z27" i="23"/>
  <c r="BU27" i="23"/>
  <c r="BS27" i="23"/>
  <c r="BQ27" i="23"/>
  <c r="BO27" i="23"/>
  <c r="BM27" i="23"/>
  <c r="BK27" i="23"/>
  <c r="BI27" i="23"/>
  <c r="BG27" i="23"/>
  <c r="BE27" i="23"/>
  <c r="BC27" i="23"/>
  <c r="BA27" i="23"/>
  <c r="AY27" i="23"/>
  <c r="AW27" i="23"/>
  <c r="AU27" i="23"/>
  <c r="AS27" i="23"/>
  <c r="AQ27" i="23"/>
  <c r="AO27" i="23"/>
  <c r="AM27" i="23"/>
  <c r="AK27" i="23"/>
  <c r="AI27" i="23"/>
  <c r="AG27" i="23"/>
  <c r="AE27" i="23"/>
  <c r="AC27" i="23"/>
  <c r="AA27" i="23"/>
  <c r="BT6" i="13"/>
  <c r="BT63" i="23" s="1"/>
  <c r="BR6" i="13"/>
  <c r="BR63" i="23" s="1"/>
  <c r="BP6" i="13"/>
  <c r="BP63" i="23" s="1"/>
  <c r="BN6" i="13"/>
  <c r="BN63" i="23" s="1"/>
  <c r="BL6" i="13"/>
  <c r="BL63" i="23" s="1"/>
  <c r="BJ6" i="13"/>
  <c r="BJ63" i="23" s="1"/>
  <c r="BH6" i="13"/>
  <c r="BH63" i="23" s="1"/>
  <c r="BF6" i="13"/>
  <c r="BF63" i="23" s="1"/>
  <c r="BD6" i="13"/>
  <c r="BD63" i="23" s="1"/>
  <c r="BB6" i="13"/>
  <c r="BB63" i="23" s="1"/>
  <c r="AZ6" i="13"/>
  <c r="AZ63" i="23" s="1"/>
  <c r="AX6" i="13"/>
  <c r="AX63" i="23" s="1"/>
  <c r="AV6" i="13"/>
  <c r="AV63" i="23" s="1"/>
  <c r="AT6" i="13"/>
  <c r="AT63" i="23" s="1"/>
  <c r="AR6" i="13"/>
  <c r="AR63" i="23" s="1"/>
  <c r="AP6" i="13"/>
  <c r="AP63" i="23" s="1"/>
  <c r="AN6" i="13"/>
  <c r="AN63" i="23" s="1"/>
  <c r="AL6" i="13"/>
  <c r="AL63" i="23" s="1"/>
  <c r="AJ6" i="13"/>
  <c r="AJ63" i="23" s="1"/>
  <c r="AH6" i="13"/>
  <c r="AH63" i="23" s="1"/>
  <c r="AF6" i="13"/>
  <c r="AF63" i="23" s="1"/>
  <c r="AD6" i="13"/>
  <c r="AD63" i="23" s="1"/>
  <c r="AB6" i="13"/>
  <c r="AB63" i="23" s="1"/>
  <c r="Z6" i="13"/>
  <c r="Z63" i="23" s="1"/>
  <c r="BU6" i="13"/>
  <c r="BU63" i="23" s="1"/>
  <c r="BS6" i="13"/>
  <c r="BS63" i="23" s="1"/>
  <c r="BQ6" i="13"/>
  <c r="BQ63" i="23" s="1"/>
  <c r="BO6" i="13"/>
  <c r="BO63" i="23" s="1"/>
  <c r="BM6" i="13"/>
  <c r="BM63" i="23" s="1"/>
  <c r="BK6" i="13"/>
  <c r="BK63" i="23" s="1"/>
  <c r="BI6" i="13"/>
  <c r="BI63" i="23" s="1"/>
  <c r="BG6" i="13"/>
  <c r="BG63" i="23" s="1"/>
  <c r="BE6" i="13"/>
  <c r="BE63" i="23" s="1"/>
  <c r="BC6" i="13"/>
  <c r="BC63" i="23" s="1"/>
  <c r="BA6" i="13"/>
  <c r="BA63" i="23" s="1"/>
  <c r="AY6" i="13"/>
  <c r="AY63" i="23" s="1"/>
  <c r="AW6" i="13"/>
  <c r="AW63" i="23" s="1"/>
  <c r="AU6" i="13"/>
  <c r="AU63" i="23" s="1"/>
  <c r="AS6" i="13"/>
  <c r="AS63" i="23" s="1"/>
  <c r="AQ6" i="13"/>
  <c r="AQ63" i="23" s="1"/>
  <c r="AO6" i="13"/>
  <c r="AO63" i="23" s="1"/>
  <c r="AM6" i="13"/>
  <c r="AM63" i="23" s="1"/>
  <c r="AK6" i="13"/>
  <c r="AK63" i="23" s="1"/>
  <c r="AI6" i="13"/>
  <c r="AI63" i="23" s="1"/>
  <c r="AG6" i="13"/>
  <c r="AG63" i="23" s="1"/>
  <c r="AE6" i="13"/>
  <c r="AE63" i="23" s="1"/>
  <c r="AC6" i="13"/>
  <c r="AC63" i="23" s="1"/>
  <c r="AA6" i="13"/>
  <c r="AA63" i="23" s="1"/>
  <c r="BU127" i="16"/>
  <c r="BS127" i="16"/>
  <c r="BQ127" i="16"/>
  <c r="BO127" i="16"/>
  <c r="BM127" i="16"/>
  <c r="BK127" i="16"/>
  <c r="BI127" i="16"/>
  <c r="BG127" i="16"/>
  <c r="BE127" i="16"/>
  <c r="BC127" i="16"/>
  <c r="BA127" i="16"/>
  <c r="AY127" i="16"/>
  <c r="AW127" i="16"/>
  <c r="AU127" i="16"/>
  <c r="AS127" i="16"/>
  <c r="AQ127" i="16"/>
  <c r="AO127" i="16"/>
  <c r="AM127" i="16"/>
  <c r="AK127" i="16"/>
  <c r="AI127" i="16"/>
  <c r="AG127" i="16"/>
  <c r="AE127" i="16"/>
  <c r="AC127" i="16"/>
  <c r="AA127" i="16"/>
  <c r="BU147" i="16"/>
  <c r="BU174" i="16" s="1"/>
  <c r="BU185" i="16" s="1"/>
  <c r="BM147" i="16"/>
  <c r="BE147" i="16"/>
  <c r="AW147" i="16"/>
  <c r="AO147" i="16"/>
  <c r="AO174" i="16" s="1"/>
  <c r="AO185" i="16" s="1"/>
  <c r="AG147" i="16"/>
  <c r="Z147" i="16"/>
  <c r="BQ147" i="16"/>
  <c r="BI147" i="16"/>
  <c r="BA147" i="16"/>
  <c r="AS147" i="16"/>
  <c r="AK147" i="16"/>
  <c r="AC147" i="16"/>
  <c r="BS211" i="16"/>
  <c r="BK211" i="16"/>
  <c r="BC211" i="16"/>
  <c r="AU211" i="16"/>
  <c r="AM211" i="16"/>
  <c r="AE211" i="16"/>
  <c r="Z211" i="16"/>
  <c r="BR211" i="16"/>
  <c r="BN211" i="16"/>
  <c r="BJ211" i="16"/>
  <c r="BF211" i="16"/>
  <c r="BB211" i="16"/>
  <c r="AX211" i="16"/>
  <c r="AT211" i="16"/>
  <c r="AP211" i="16"/>
  <c r="AL211" i="16"/>
  <c r="AH211" i="16"/>
  <c r="AD211" i="16"/>
  <c r="BU36" i="16"/>
  <c r="BS36" i="16"/>
  <c r="BQ36" i="16"/>
  <c r="BO36" i="16"/>
  <c r="BM36" i="16"/>
  <c r="BK36" i="16"/>
  <c r="BI36" i="16"/>
  <c r="BG36" i="16"/>
  <c r="BE36" i="16"/>
  <c r="BC36" i="16"/>
  <c r="BA36" i="16"/>
  <c r="AY36" i="16"/>
  <c r="AW36" i="16"/>
  <c r="AU36" i="16"/>
  <c r="AS36" i="16"/>
  <c r="AQ36" i="16"/>
  <c r="AO36" i="16"/>
  <c r="AM36" i="16"/>
  <c r="AK36" i="16"/>
  <c r="AI36" i="16"/>
  <c r="AI7" i="24" s="1"/>
  <c r="AI6" i="24" s="1"/>
  <c r="AG36" i="16"/>
  <c r="AG7" i="24" s="1"/>
  <c r="AG6" i="24" s="1"/>
  <c r="AE36" i="16"/>
  <c r="AE7" i="24" s="1"/>
  <c r="AE6" i="24" s="1"/>
  <c r="AC36" i="16"/>
  <c r="AA36" i="16"/>
  <c r="BU211" i="16"/>
  <c r="BQ211" i="16"/>
  <c r="BM211" i="16"/>
  <c r="BI211" i="16"/>
  <c r="BE211" i="16"/>
  <c r="BA211" i="16"/>
  <c r="AW211" i="16"/>
  <c r="AS211" i="16"/>
  <c r="AO211" i="16"/>
  <c r="AK211" i="16"/>
  <c r="AG211" i="16"/>
  <c r="AC211" i="16"/>
  <c r="BT211" i="16"/>
  <c r="BP211" i="16"/>
  <c r="BL211" i="16"/>
  <c r="BH211" i="16"/>
  <c r="BD211" i="16"/>
  <c r="AZ211" i="16"/>
  <c r="AV211" i="16"/>
  <c r="AR211" i="16"/>
  <c r="AN211" i="16"/>
  <c r="AJ211" i="16"/>
  <c r="AF211" i="16"/>
  <c r="AB211" i="16"/>
  <c r="BT191" i="16"/>
  <c r="BR191" i="16"/>
  <c r="BP191" i="16"/>
  <c r="BN191" i="16"/>
  <c r="BL191" i="16"/>
  <c r="BJ191" i="16"/>
  <c r="BH191" i="16"/>
  <c r="BF191" i="16"/>
  <c r="BD191" i="16"/>
  <c r="BB191" i="16"/>
  <c r="AZ191" i="16"/>
  <c r="AX191" i="16"/>
  <c r="AV191" i="16"/>
  <c r="AT191" i="16"/>
  <c r="AR191" i="16"/>
  <c r="AP191" i="16"/>
  <c r="AN191" i="16"/>
  <c r="AL191" i="16"/>
  <c r="AJ191" i="16"/>
  <c r="AH191" i="16"/>
  <c r="AF191" i="16"/>
  <c r="AD191" i="16"/>
  <c r="AB191" i="16"/>
  <c r="Z191" i="16"/>
  <c r="AA147" i="16"/>
  <c r="BS147" i="16"/>
  <c r="BO147" i="16"/>
  <c r="BK147" i="16"/>
  <c r="BG147" i="16"/>
  <c r="BC147" i="16"/>
  <c r="AY147" i="16"/>
  <c r="AU147" i="16"/>
  <c r="AQ147" i="16"/>
  <c r="AM147" i="16"/>
  <c r="AI147" i="16"/>
  <c r="AE147" i="16"/>
  <c r="BT127" i="16"/>
  <c r="BR127" i="16"/>
  <c r="BP127" i="16"/>
  <c r="BN127" i="16"/>
  <c r="BL127" i="16"/>
  <c r="BJ127" i="16"/>
  <c r="BH127" i="16"/>
  <c r="BF127" i="16"/>
  <c r="BD127" i="16"/>
  <c r="BT147" i="16"/>
  <c r="BR147" i="16"/>
  <c r="BP147" i="16"/>
  <c r="BN147" i="16"/>
  <c r="BL147" i="16"/>
  <c r="BJ147" i="16"/>
  <c r="BH147" i="16"/>
  <c r="BF147" i="16"/>
  <c r="BD147" i="16"/>
  <c r="BB147" i="16"/>
  <c r="AZ147" i="16"/>
  <c r="AX147" i="16"/>
  <c r="AV147" i="16"/>
  <c r="AT147" i="16"/>
  <c r="AR147" i="16"/>
  <c r="AP147" i="16"/>
  <c r="AN147" i="16"/>
  <c r="AL147" i="16"/>
  <c r="AJ147" i="16"/>
  <c r="AH147" i="16"/>
  <c r="AF147" i="16"/>
  <c r="AD147" i="16"/>
  <c r="AB147" i="16"/>
  <c r="BB127" i="16"/>
  <c r="AZ127" i="16"/>
  <c r="AX127" i="16"/>
  <c r="AV127" i="16"/>
  <c r="AT127" i="16"/>
  <c r="AR127" i="16"/>
  <c r="AP127" i="16"/>
  <c r="AN127" i="16"/>
  <c r="AL127" i="16"/>
  <c r="AJ127" i="16"/>
  <c r="AH127" i="16"/>
  <c r="AF127" i="16"/>
  <c r="AD127" i="16"/>
  <c r="AB127" i="16"/>
  <c r="Z127" i="16"/>
  <c r="BT36" i="16"/>
  <c r="BR36" i="16"/>
  <c r="BP36" i="16"/>
  <c r="BN36" i="16"/>
  <c r="BL36" i="16"/>
  <c r="BJ36" i="16"/>
  <c r="BH36" i="16"/>
  <c r="BF36" i="16"/>
  <c r="BD36" i="16"/>
  <c r="BB36" i="16"/>
  <c r="AZ36" i="16"/>
  <c r="AX36" i="16"/>
  <c r="AV36" i="16"/>
  <c r="AT36" i="16"/>
  <c r="AR36" i="16"/>
  <c r="AP36" i="16"/>
  <c r="AN36" i="16"/>
  <c r="AL36" i="16"/>
  <c r="AJ36" i="16"/>
  <c r="AH36" i="16"/>
  <c r="AF36" i="16"/>
  <c r="AD36" i="16"/>
  <c r="AB36" i="16"/>
  <c r="Z36" i="16"/>
  <c r="V191" i="16"/>
  <c r="F191" i="16"/>
  <c r="H147" i="16"/>
  <c r="L147" i="16"/>
  <c r="P147" i="16"/>
  <c r="T147" i="16"/>
  <c r="X147" i="16"/>
  <c r="N191" i="16"/>
  <c r="J191" i="16"/>
  <c r="L191" i="16"/>
  <c r="P191" i="16"/>
  <c r="R191" i="16"/>
  <c r="T191" i="16"/>
  <c r="X191" i="16"/>
  <c r="G191" i="16"/>
  <c r="I127" i="16"/>
  <c r="F127" i="16"/>
  <c r="H127" i="16"/>
  <c r="J127" i="16"/>
  <c r="L127" i="16"/>
  <c r="N127" i="16"/>
  <c r="P127" i="16"/>
  <c r="R127" i="16"/>
  <c r="T127" i="16"/>
  <c r="V127" i="16"/>
  <c r="X127" i="16"/>
  <c r="I148" i="16"/>
  <c r="I147" i="16" s="1"/>
  <c r="K147" i="16"/>
  <c r="M147" i="16"/>
  <c r="O147" i="16"/>
  <c r="Q147" i="16"/>
  <c r="S147" i="16"/>
  <c r="U147" i="16"/>
  <c r="W147" i="16"/>
  <c r="Y147" i="16"/>
  <c r="H191" i="16"/>
  <c r="W211" i="16"/>
  <c r="O211" i="16"/>
  <c r="H211" i="16"/>
  <c r="L211" i="16"/>
  <c r="P211" i="16"/>
  <c r="T211" i="16"/>
  <c r="X211" i="16"/>
  <c r="K211" i="16"/>
  <c r="S211" i="16"/>
  <c r="I212" i="16"/>
  <c r="I211" i="16" s="1"/>
  <c r="M211" i="16"/>
  <c r="Q211" i="16"/>
  <c r="U211" i="16"/>
  <c r="Y211" i="16"/>
  <c r="F147" i="16"/>
  <c r="J147" i="16"/>
  <c r="N147" i="16"/>
  <c r="R147" i="16"/>
  <c r="V147" i="16"/>
  <c r="F211" i="16"/>
  <c r="J211" i="16"/>
  <c r="N211" i="16"/>
  <c r="R211" i="16"/>
  <c r="V211" i="16"/>
  <c r="G127" i="16"/>
  <c r="K127" i="16"/>
  <c r="M127" i="16"/>
  <c r="O127" i="16"/>
  <c r="Q127" i="16"/>
  <c r="S127" i="16"/>
  <c r="U127" i="16"/>
  <c r="W127" i="16"/>
  <c r="Y127" i="16"/>
  <c r="I191" i="16"/>
  <c r="M191" i="16"/>
  <c r="O191" i="16"/>
  <c r="Q191" i="16"/>
  <c r="S191" i="16"/>
  <c r="U191" i="16"/>
  <c r="W191" i="16"/>
  <c r="Y191" i="16"/>
  <c r="K191" i="16"/>
  <c r="AY6" i="23" l="1"/>
  <c r="AY7" i="23"/>
  <c r="AY78" i="23" s="1"/>
  <c r="AX5" i="21"/>
  <c r="AW115" i="21"/>
  <c r="AW103" i="21"/>
  <c r="AW95" i="21"/>
  <c r="AW87" i="21"/>
  <c r="AX4" i="12"/>
  <c r="AW105" i="12"/>
  <c r="AW27" i="12"/>
  <c r="AW5" i="16"/>
  <c r="AV190" i="16"/>
  <c r="AV126" i="16"/>
  <c r="AV35" i="16"/>
  <c r="AA7" i="24"/>
  <c r="AA6" i="24" s="1"/>
  <c r="AA57" i="16"/>
  <c r="AA84" i="16" s="1"/>
  <c r="AA9" i="24" s="1"/>
  <c r="AC7" i="24"/>
  <c r="AC6" i="24" s="1"/>
  <c r="AC57" i="16"/>
  <c r="AC84" i="16" s="1"/>
  <c r="AC9" i="24" s="1"/>
  <c r="BA174" i="16"/>
  <c r="BA175" i="16" s="1"/>
  <c r="AK174" i="16"/>
  <c r="AK185" i="16" s="1"/>
  <c r="BQ174" i="16"/>
  <c r="BQ185" i="16" s="1"/>
  <c r="AF174" i="16"/>
  <c r="AF185" i="16" s="1"/>
  <c r="AN174" i="16"/>
  <c r="AN185" i="16" s="1"/>
  <c r="AV174" i="16"/>
  <c r="AV185" i="16" s="1"/>
  <c r="AQ238" i="16"/>
  <c r="AQ249" i="16" s="1"/>
  <c r="AC238" i="16"/>
  <c r="AC239" i="16" s="1"/>
  <c r="AK238" i="16"/>
  <c r="AK239" i="16" s="1"/>
  <c r="AS238" i="16"/>
  <c r="AS249" i="16" s="1"/>
  <c r="BA238" i="16"/>
  <c r="BA239" i="16" s="1"/>
  <c r="BI238" i="16"/>
  <c r="BI239" i="16" s="1"/>
  <c r="BQ238" i="16"/>
  <c r="BQ239" i="16" s="1"/>
  <c r="AY238" i="16"/>
  <c r="AY239" i="16" s="1"/>
  <c r="AM174" i="16"/>
  <c r="AM185" i="16" s="1"/>
  <c r="AU174" i="16"/>
  <c r="AU185" i="16" s="1"/>
  <c r="BC174" i="16"/>
  <c r="BC185" i="16" s="1"/>
  <c r="BK174" i="16"/>
  <c r="BK185" i="16" s="1"/>
  <c r="BS174" i="16"/>
  <c r="BS185" i="16" s="1"/>
  <c r="AE238" i="16"/>
  <c r="AE239" i="16" s="1"/>
  <c r="AU238" i="16"/>
  <c r="AU239" i="16" s="1"/>
  <c r="BK238" i="16"/>
  <c r="BK239" i="16" s="1"/>
  <c r="BQ57" i="16"/>
  <c r="BQ84" i="16" s="1"/>
  <c r="BU57" i="16"/>
  <c r="BU84" i="16" s="1"/>
  <c r="AI238" i="16"/>
  <c r="AI239" i="16" s="1"/>
  <c r="BO238" i="16"/>
  <c r="BO239" i="16" s="1"/>
  <c r="AE174" i="16"/>
  <c r="AE185" i="16" s="1"/>
  <c r="AG238" i="16"/>
  <c r="AG239" i="16" s="1"/>
  <c r="AO238" i="16"/>
  <c r="AO249" i="16" s="1"/>
  <c r="AW238" i="16"/>
  <c r="AW239" i="16" s="1"/>
  <c r="BE238" i="16"/>
  <c r="BE249" i="16" s="1"/>
  <c r="BM238" i="16"/>
  <c r="BM239" i="16" s="1"/>
  <c r="BU238" i="16"/>
  <c r="BU239" i="16" s="1"/>
  <c r="AA238" i="16"/>
  <c r="AA239" i="16" s="1"/>
  <c r="BG238" i="16"/>
  <c r="BG249" i="16" s="1"/>
  <c r="AJ57" i="16"/>
  <c r="AJ84" i="16" s="1"/>
  <c r="AJ85" i="16" s="1"/>
  <c r="BP57" i="16"/>
  <c r="BP84" i="16" s="1"/>
  <c r="BP85" i="16" s="1"/>
  <c r="AA174" i="16"/>
  <c r="AA185" i="16" s="1"/>
  <c r="AE57" i="16"/>
  <c r="AE84" i="16" s="1"/>
  <c r="AE9" i="24" s="1"/>
  <c r="AI57" i="16"/>
  <c r="AI84" i="16" s="1"/>
  <c r="AI106" i="12" s="1"/>
  <c r="AZ57" i="16"/>
  <c r="AZ84" i="16" s="1"/>
  <c r="AZ85" i="16" s="1"/>
  <c r="AB174" i="16"/>
  <c r="AJ174" i="16"/>
  <c r="AJ185" i="16" s="1"/>
  <c r="AR174" i="16"/>
  <c r="AR185" i="16" s="1"/>
  <c r="AZ174" i="16"/>
  <c r="AZ185" i="16" s="1"/>
  <c r="AK57" i="16"/>
  <c r="AK84" i="16" s="1"/>
  <c r="AO57" i="16"/>
  <c r="AO84" i="16" s="1"/>
  <c r="AS57" i="16"/>
  <c r="AS84" i="16" s="1"/>
  <c r="AW57" i="16"/>
  <c r="AW84" i="16" s="1"/>
  <c r="BA57" i="16"/>
  <c r="BA84" i="16" s="1"/>
  <c r="BE57" i="16"/>
  <c r="BE84" i="16" s="1"/>
  <c r="BI57" i="16"/>
  <c r="BI84" i="16" s="1"/>
  <c r="BM57" i="16"/>
  <c r="BM84" i="16" s="1"/>
  <c r="G238" i="16"/>
  <c r="G239" i="16" s="1"/>
  <c r="AI174" i="16"/>
  <c r="AI185" i="16" s="1"/>
  <c r="AY174" i="16"/>
  <c r="AY185" i="16" s="1"/>
  <c r="BO174" i="16"/>
  <c r="AM238" i="16"/>
  <c r="AM239" i="16" s="1"/>
  <c r="BS238" i="16"/>
  <c r="BS239" i="16" s="1"/>
  <c r="BE174" i="16"/>
  <c r="BE185" i="16" s="1"/>
  <c r="AQ174" i="16"/>
  <c r="AQ185" i="16" s="1"/>
  <c r="BG174" i="16"/>
  <c r="BC238" i="16"/>
  <c r="BC239" i="16" s="1"/>
  <c r="J238" i="16"/>
  <c r="J249" i="16" s="1"/>
  <c r="Z174" i="16"/>
  <c r="Z185" i="16" s="1"/>
  <c r="AK175" i="16"/>
  <c r="AG57" i="16"/>
  <c r="AG84" i="16" s="1"/>
  <c r="AG9" i="24" s="1"/>
  <c r="AM57" i="16"/>
  <c r="AM84" i="16" s="1"/>
  <c r="AQ57" i="16"/>
  <c r="AQ84" i="16" s="1"/>
  <c r="AU57" i="16"/>
  <c r="AU84" i="16" s="1"/>
  <c r="AY57" i="16"/>
  <c r="AY84" i="16" s="1"/>
  <c r="BC57" i="16"/>
  <c r="BC84" i="16" s="1"/>
  <c r="BG57" i="16"/>
  <c r="BG84" i="16" s="1"/>
  <c r="BK57" i="16"/>
  <c r="BK84" i="16" s="1"/>
  <c r="BO57" i="16"/>
  <c r="BO84" i="16" s="1"/>
  <c r="BS57" i="16"/>
  <c r="BS84" i="16" s="1"/>
  <c r="Z57" i="16"/>
  <c r="Z84" i="16" s="1"/>
  <c r="Z85" i="16" s="1"/>
  <c r="AB57" i="16"/>
  <c r="AB84" i="16" s="1"/>
  <c r="AB85" i="16" s="1"/>
  <c r="AD57" i="16"/>
  <c r="AD84" i="16" s="1"/>
  <c r="AD85" i="16" s="1"/>
  <c r="AF57" i="16"/>
  <c r="AF84" i="16" s="1"/>
  <c r="AF85" i="16" s="1"/>
  <c r="AH57" i="16"/>
  <c r="AH84" i="16" s="1"/>
  <c r="AH85" i="16" s="1"/>
  <c r="AL57" i="16"/>
  <c r="AL84" i="16" s="1"/>
  <c r="AL85" i="16" s="1"/>
  <c r="AN57" i="16"/>
  <c r="AN84" i="16" s="1"/>
  <c r="AN85" i="16" s="1"/>
  <c r="AP57" i="16"/>
  <c r="AP84" i="16" s="1"/>
  <c r="AP85" i="16" s="1"/>
  <c r="AR57" i="16"/>
  <c r="AR84" i="16" s="1"/>
  <c r="AR85" i="16" s="1"/>
  <c r="AT57" i="16"/>
  <c r="AT84" i="16" s="1"/>
  <c r="AT85" i="16" s="1"/>
  <c r="AV57" i="16"/>
  <c r="AV84" i="16" s="1"/>
  <c r="AV85" i="16" s="1"/>
  <c r="AX57" i="16"/>
  <c r="AX84" i="16" s="1"/>
  <c r="AX85" i="16" s="1"/>
  <c r="BB57" i="16"/>
  <c r="BB84" i="16" s="1"/>
  <c r="BB85" i="16" s="1"/>
  <c r="BD57" i="16"/>
  <c r="BD84" i="16" s="1"/>
  <c r="BD85" i="16" s="1"/>
  <c r="BF57" i="16"/>
  <c r="BF84" i="16" s="1"/>
  <c r="BF85" i="16" s="1"/>
  <c r="BH57" i="16"/>
  <c r="BH84" i="16" s="1"/>
  <c r="BH85" i="16" s="1"/>
  <c r="BJ57" i="16"/>
  <c r="BJ84" i="16" s="1"/>
  <c r="BJ85" i="16" s="1"/>
  <c r="BL57" i="16"/>
  <c r="BL84" i="16" s="1"/>
  <c r="BL85" i="16" s="1"/>
  <c r="BN57" i="16"/>
  <c r="BN84" i="16" s="1"/>
  <c r="BN85" i="16" s="1"/>
  <c r="BR57" i="16"/>
  <c r="BR84" i="16" s="1"/>
  <c r="BR85" i="16" s="1"/>
  <c r="BT57" i="16"/>
  <c r="BT84" i="16" s="1"/>
  <c r="BT85" i="16" s="1"/>
  <c r="G174" i="16"/>
  <c r="G185" i="16" s="1"/>
  <c r="AB238" i="16"/>
  <c r="AB239" i="16" s="1"/>
  <c r="AD238" i="16"/>
  <c r="AD249" i="16" s="1"/>
  <c r="AJ238" i="16"/>
  <c r="AJ239" i="16" s="1"/>
  <c r="AL238" i="16"/>
  <c r="AL239" i="16" s="1"/>
  <c r="AR238" i="16"/>
  <c r="AR239" i="16" s="1"/>
  <c r="AT238" i="16"/>
  <c r="AT249" i="16" s="1"/>
  <c r="AZ238" i="16"/>
  <c r="AZ239" i="16" s="1"/>
  <c r="BB238" i="16"/>
  <c r="BB239" i="16" s="1"/>
  <c r="BH238" i="16"/>
  <c r="BH239" i="16" s="1"/>
  <c r="BJ238" i="16"/>
  <c r="BJ249" i="16" s="1"/>
  <c r="BP238" i="16"/>
  <c r="BP239" i="16" s="1"/>
  <c r="BR238" i="16"/>
  <c r="BR239" i="16" s="1"/>
  <c r="AO175" i="16"/>
  <c r="BU175" i="16"/>
  <c r="AC174" i="16"/>
  <c r="AC185" i="16" s="1"/>
  <c r="AS174" i="16"/>
  <c r="AS185" i="16" s="1"/>
  <c r="BI174" i="16"/>
  <c r="BI185" i="16" s="1"/>
  <c r="AG174" i="16"/>
  <c r="AG185" i="16" s="1"/>
  <c r="AW174" i="16"/>
  <c r="AW185" i="16" s="1"/>
  <c r="BM174" i="16"/>
  <c r="BM185" i="16" s="1"/>
  <c r="BH174" i="16"/>
  <c r="BP174" i="16"/>
  <c r="V238" i="16"/>
  <c r="V249" i="16" s="1"/>
  <c r="T238" i="16"/>
  <c r="T239" i="16" s="1"/>
  <c r="K238" i="16"/>
  <c r="K249" i="16" s="1"/>
  <c r="W238" i="16"/>
  <c r="W239" i="16" s="1"/>
  <c r="Z238" i="16"/>
  <c r="Z249" i="16" s="1"/>
  <c r="AF238" i="16"/>
  <c r="AF239" i="16" s="1"/>
  <c r="AH238" i="16"/>
  <c r="AH249" i="16" s="1"/>
  <c r="AN238" i="16"/>
  <c r="AN239" i="16" s="1"/>
  <c r="AP238" i="16"/>
  <c r="AP239" i="16" s="1"/>
  <c r="AV238" i="16"/>
  <c r="AV239" i="16" s="1"/>
  <c r="AX238" i="16"/>
  <c r="AX239" i="16" s="1"/>
  <c r="BD238" i="16"/>
  <c r="BD239" i="16" s="1"/>
  <c r="BF238" i="16"/>
  <c r="BF249" i="16" s="1"/>
  <c r="BL238" i="16"/>
  <c r="BL239" i="16" s="1"/>
  <c r="BN238" i="16"/>
  <c r="BN249" i="16" s="1"/>
  <c r="BT238" i="16"/>
  <c r="BT239" i="16" s="1"/>
  <c r="Z7" i="24"/>
  <c r="Z6" i="24" s="1"/>
  <c r="AD7" i="24"/>
  <c r="AD6" i="24" s="1"/>
  <c r="AH7" i="24"/>
  <c r="AH6" i="24" s="1"/>
  <c r="AL7" i="24"/>
  <c r="AL6" i="24" s="1"/>
  <c r="AP7" i="24"/>
  <c r="AP6" i="24" s="1"/>
  <c r="AT7" i="24"/>
  <c r="AT6" i="24" s="1"/>
  <c r="AX7" i="24"/>
  <c r="AX6" i="24" s="1"/>
  <c r="BB7" i="24"/>
  <c r="BB6" i="24" s="1"/>
  <c r="BF7" i="24"/>
  <c r="BF6" i="24" s="1"/>
  <c r="BJ7" i="24"/>
  <c r="BJ6" i="24" s="1"/>
  <c r="BN7" i="24"/>
  <c r="BN6" i="24" s="1"/>
  <c r="BR7" i="24"/>
  <c r="BR6" i="24" s="1"/>
  <c r="AK7" i="24"/>
  <c r="AK6" i="24" s="1"/>
  <c r="AM7" i="24"/>
  <c r="AM6" i="24" s="1"/>
  <c r="AO7" i="24"/>
  <c r="AO6" i="24" s="1"/>
  <c r="AQ7" i="24"/>
  <c r="AQ6" i="24" s="1"/>
  <c r="AS7" i="24"/>
  <c r="AS6" i="24" s="1"/>
  <c r="AU7" i="24"/>
  <c r="AU6" i="24" s="1"/>
  <c r="AW7" i="24"/>
  <c r="AW6" i="24" s="1"/>
  <c r="AY7" i="24"/>
  <c r="AY6" i="24" s="1"/>
  <c r="BA7" i="24"/>
  <c r="BA6" i="24" s="1"/>
  <c r="BC7" i="24"/>
  <c r="BC6" i="24" s="1"/>
  <c r="BE7" i="24"/>
  <c r="BE6" i="24" s="1"/>
  <c r="BG7" i="24"/>
  <c r="BG6" i="24" s="1"/>
  <c r="BI7" i="24"/>
  <c r="BI6" i="24" s="1"/>
  <c r="BK7" i="24"/>
  <c r="BK6" i="24" s="1"/>
  <c r="BM7" i="24"/>
  <c r="BM6" i="24" s="1"/>
  <c r="BO7" i="24"/>
  <c r="BO6" i="24" s="1"/>
  <c r="BQ7" i="24"/>
  <c r="BQ6" i="24" s="1"/>
  <c r="BS7" i="24"/>
  <c r="BS6" i="24" s="1"/>
  <c r="BU7" i="24"/>
  <c r="BU6" i="24" s="1"/>
  <c r="AB7" i="24"/>
  <c r="AB6" i="24" s="1"/>
  <c r="AF7" i="24"/>
  <c r="AF6" i="24" s="1"/>
  <c r="AJ7" i="24"/>
  <c r="AJ6" i="24" s="1"/>
  <c r="AN7" i="24"/>
  <c r="AN6" i="24" s="1"/>
  <c r="AR7" i="24"/>
  <c r="AR6" i="24" s="1"/>
  <c r="AV7" i="24"/>
  <c r="AV6" i="24" s="1"/>
  <c r="AZ7" i="24"/>
  <c r="AZ6" i="24" s="1"/>
  <c r="BD7" i="24"/>
  <c r="BD6" i="24" s="1"/>
  <c r="BH7" i="24"/>
  <c r="BH6" i="24" s="1"/>
  <c r="BL7" i="24"/>
  <c r="BL6" i="24" s="1"/>
  <c r="BP7" i="24"/>
  <c r="BP6" i="24" s="1"/>
  <c r="BT7" i="24"/>
  <c r="BT6" i="24" s="1"/>
  <c r="AA249" i="16"/>
  <c r="BF174" i="16"/>
  <c r="BF185" i="16" s="1"/>
  <c r="BN174" i="16"/>
  <c r="BN185" i="16" s="1"/>
  <c r="AD174" i="16"/>
  <c r="AD185" i="16" s="1"/>
  <c r="AH174" i="16"/>
  <c r="AH185" i="16" s="1"/>
  <c r="AL174" i="16"/>
  <c r="AL185" i="16" s="1"/>
  <c r="AN175" i="16"/>
  <c r="AP174" i="16"/>
  <c r="AP185" i="16" s="1"/>
  <c r="AT174" i="16"/>
  <c r="AT185" i="16" s="1"/>
  <c r="AV175" i="16"/>
  <c r="AX174" i="16"/>
  <c r="AX185" i="16" s="1"/>
  <c r="BB174" i="16"/>
  <c r="BB185" i="16" s="1"/>
  <c r="BD174" i="16"/>
  <c r="BD185" i="16" s="1"/>
  <c r="BJ174" i="16"/>
  <c r="BJ185" i="16" s="1"/>
  <c r="BL174" i="16"/>
  <c r="BL185" i="16" s="1"/>
  <c r="BR174" i="16"/>
  <c r="BR185" i="16" s="1"/>
  <c r="BT174" i="16"/>
  <c r="BT185" i="16" s="1"/>
  <c r="U238" i="16"/>
  <c r="U249" i="16" s="1"/>
  <c r="M238" i="16"/>
  <c r="M239" i="16" s="1"/>
  <c r="F238" i="16"/>
  <c r="F239" i="16" s="1"/>
  <c r="R174" i="16"/>
  <c r="J174" i="16"/>
  <c r="J185" i="16" s="1"/>
  <c r="X238" i="16"/>
  <c r="X249" i="16" s="1"/>
  <c r="T174" i="16"/>
  <c r="L174" i="16"/>
  <c r="V174" i="16"/>
  <c r="V185" i="16" s="1"/>
  <c r="N174" i="16"/>
  <c r="Y238" i="16"/>
  <c r="Y239" i="16" s="1"/>
  <c r="S238" i="16"/>
  <c r="S239" i="16" s="1"/>
  <c r="Q238" i="16"/>
  <c r="Q249" i="16" s="1"/>
  <c r="O238" i="16"/>
  <c r="O239" i="16" s="1"/>
  <c r="I238" i="16"/>
  <c r="I249" i="16" s="1"/>
  <c r="Y174" i="16"/>
  <c r="Y185" i="16" s="1"/>
  <c r="U174" i="16"/>
  <c r="U185" i="16" s="1"/>
  <c r="Q174" i="16"/>
  <c r="Q185" i="16" s="1"/>
  <c r="N238" i="16"/>
  <c r="N239" i="16" s="1"/>
  <c r="P238" i="16"/>
  <c r="P249" i="16" s="1"/>
  <c r="X174" i="16"/>
  <c r="P174" i="16"/>
  <c r="P185" i="16" s="1"/>
  <c r="H174" i="16"/>
  <c r="F174" i="16"/>
  <c r="F185" i="16" s="1"/>
  <c r="M174" i="16"/>
  <c r="M185" i="16" s="1"/>
  <c r="W174" i="16"/>
  <c r="W185" i="16" s="1"/>
  <c r="S174" i="16"/>
  <c r="S185" i="16" s="1"/>
  <c r="O174" i="16"/>
  <c r="O185" i="16" s="1"/>
  <c r="K174" i="16"/>
  <c r="K185" i="16" s="1"/>
  <c r="R238" i="16"/>
  <c r="R249" i="16" s="1"/>
  <c r="L238" i="16"/>
  <c r="L239" i="16" s="1"/>
  <c r="H238" i="16"/>
  <c r="H249" i="16" s="1"/>
  <c r="I174" i="16"/>
  <c r="I185" i="16" s="1"/>
  <c r="D25" i="19"/>
  <c r="D24" i="19"/>
  <c r="D26" i="19"/>
  <c r="AZ6" i="23" l="1"/>
  <c r="AZ7" i="23"/>
  <c r="AZ78" i="23" s="1"/>
  <c r="AY5" i="21"/>
  <c r="AX115" i="21"/>
  <c r="AX103" i="21"/>
  <c r="AX95" i="21"/>
  <c r="AX87" i="21"/>
  <c r="AY4" i="12"/>
  <c r="AX105" i="12"/>
  <c r="AX27" i="12"/>
  <c r="AU175" i="16"/>
  <c r="AX5" i="16"/>
  <c r="AW190" i="16"/>
  <c r="AW126" i="16"/>
  <c r="AW35" i="16"/>
  <c r="G175" i="16"/>
  <c r="AC249" i="16"/>
  <c r="BI249" i="16"/>
  <c r="AE249" i="16"/>
  <c r="BQ175" i="16"/>
  <c r="BA185" i="16"/>
  <c r="AE175" i="16"/>
  <c r="AF175" i="16"/>
  <c r="BK175" i="16"/>
  <c r="BQ249" i="16"/>
  <c r="BU249" i="16"/>
  <c r="AQ239" i="16"/>
  <c r="AK249" i="16"/>
  <c r="AO239" i="16"/>
  <c r="AU249" i="16"/>
  <c r="BK249" i="16"/>
  <c r="V239" i="16"/>
  <c r="AI249" i="16"/>
  <c r="BA249" i="16"/>
  <c r="BE239" i="16"/>
  <c r="AY175" i="16"/>
  <c r="AR175" i="16"/>
  <c r="AG249" i="16"/>
  <c r="AS239" i="16"/>
  <c r="BM249" i="16"/>
  <c r="BS175" i="16"/>
  <c r="BC175" i="16"/>
  <c r="AM175" i="16"/>
  <c r="BE175" i="16"/>
  <c r="AY249" i="16"/>
  <c r="Z175" i="16"/>
  <c r="BH249" i="16"/>
  <c r="AA175" i="16"/>
  <c r="AQ175" i="16"/>
  <c r="AW249" i="16"/>
  <c r="BP249" i="16"/>
  <c r="AX249" i="16"/>
  <c r="BO249" i="16"/>
  <c r="AH239" i="16"/>
  <c r="AI175" i="16"/>
  <c r="BN239" i="16"/>
  <c r="AZ249" i="16"/>
  <c r="AJ249" i="16"/>
  <c r="BS249" i="16"/>
  <c r="BG239" i="16"/>
  <c r="X175" i="16"/>
  <c r="X185" i="16"/>
  <c r="BP175" i="16"/>
  <c r="BP185" i="16"/>
  <c r="BO175" i="16"/>
  <c r="BO185" i="16"/>
  <c r="BH175" i="16"/>
  <c r="BH185" i="16"/>
  <c r="H175" i="16"/>
  <c r="H185" i="16"/>
  <c r="L175" i="16"/>
  <c r="L185" i="16"/>
  <c r="R175" i="16"/>
  <c r="R185" i="16"/>
  <c r="N175" i="16"/>
  <c r="N185" i="16"/>
  <c r="T175" i="16"/>
  <c r="T185" i="16"/>
  <c r="BG175" i="16"/>
  <c r="BG185" i="16"/>
  <c r="AB175" i="16"/>
  <c r="AB185" i="16"/>
  <c r="AI95" i="16"/>
  <c r="AI110" i="16" s="1"/>
  <c r="AI114" i="16" s="1"/>
  <c r="AC85" i="16"/>
  <c r="AC10" i="24" s="1"/>
  <c r="AG95" i="16"/>
  <c r="AG110" i="16" s="1"/>
  <c r="AG114" i="16" s="1"/>
  <c r="AC106" i="12"/>
  <c r="AC117" i="12" s="1"/>
  <c r="V175" i="16"/>
  <c r="AG85" i="16"/>
  <c r="AG115" i="12" s="1"/>
  <c r="AZ175" i="16"/>
  <c r="AE106" i="12"/>
  <c r="AE117" i="12" s="1"/>
  <c r="AG106" i="12"/>
  <c r="AG117" i="12" s="1"/>
  <c r="AB249" i="16"/>
  <c r="AR249" i="16"/>
  <c r="BC249" i="16"/>
  <c r="AJ175" i="16"/>
  <c r="J239" i="16"/>
  <c r="J175" i="16"/>
  <c r="AM249" i="16"/>
  <c r="G249" i="16"/>
  <c r="BF239" i="16"/>
  <c r="AP249" i="16"/>
  <c r="Z239" i="16"/>
  <c r="AC95" i="16"/>
  <c r="AC110" i="16" s="1"/>
  <c r="AC114" i="16" s="1"/>
  <c r="AA106" i="12"/>
  <c r="BB249" i="16"/>
  <c r="BR249" i="16"/>
  <c r="AL249" i="16"/>
  <c r="S249" i="16"/>
  <c r="BJ239" i="16"/>
  <c r="AT239" i="16"/>
  <c r="AD239" i="16"/>
  <c r="K239" i="16"/>
  <c r="AI9" i="24"/>
  <c r="AA95" i="16"/>
  <c r="AA110" i="16" s="1"/>
  <c r="AA114" i="16" s="1"/>
  <c r="AI85" i="16"/>
  <c r="AI115" i="12" s="1"/>
  <c r="AA85" i="16"/>
  <c r="AA115" i="12" s="1"/>
  <c r="AE95" i="16"/>
  <c r="AE110" i="16" s="1"/>
  <c r="AE114" i="16" s="1"/>
  <c r="AE85" i="16"/>
  <c r="AE115" i="12" s="1"/>
  <c r="U239" i="16"/>
  <c r="T249" i="16"/>
  <c r="F249" i="16"/>
  <c r="BI175" i="16"/>
  <c r="AC175" i="16"/>
  <c r="BM175" i="16"/>
  <c r="AG175" i="16"/>
  <c r="AW175" i="16"/>
  <c r="AS175" i="16"/>
  <c r="BD249" i="16"/>
  <c r="Y249" i="16"/>
  <c r="BT249" i="16"/>
  <c r="AN249" i="16"/>
  <c r="Q239" i="16"/>
  <c r="W249" i="16"/>
  <c r="BL249" i="16"/>
  <c r="AV249" i="16"/>
  <c r="AF249" i="16"/>
  <c r="M249" i="16"/>
  <c r="X239" i="16"/>
  <c r="BR10" i="24"/>
  <c r="BR115" i="12"/>
  <c r="BN10" i="24"/>
  <c r="BN115" i="12"/>
  <c r="BJ10" i="24"/>
  <c r="BJ115" i="12"/>
  <c r="BF10" i="24"/>
  <c r="BF115" i="12"/>
  <c r="BB10" i="24"/>
  <c r="BB115" i="12"/>
  <c r="AX10" i="24"/>
  <c r="AX115" i="12"/>
  <c r="AT10" i="24"/>
  <c r="AT115" i="12"/>
  <c r="AP10" i="24"/>
  <c r="AP115" i="12"/>
  <c r="AL10" i="24"/>
  <c r="AL115" i="12"/>
  <c r="AH10" i="24"/>
  <c r="AH115" i="12"/>
  <c r="AD115" i="12"/>
  <c r="AD10" i="24"/>
  <c r="Z10" i="24"/>
  <c r="Z115" i="12"/>
  <c r="BT10" i="24"/>
  <c r="BT115" i="12"/>
  <c r="BP10" i="24"/>
  <c r="BP115" i="12"/>
  <c r="BL10" i="24"/>
  <c r="BL115" i="12"/>
  <c r="BH10" i="24"/>
  <c r="BH115" i="12"/>
  <c r="BD10" i="24"/>
  <c r="BD115" i="12"/>
  <c r="AZ10" i="24"/>
  <c r="AZ115" i="12"/>
  <c r="AV10" i="24"/>
  <c r="AV115" i="12"/>
  <c r="AR10" i="24"/>
  <c r="AR115" i="12"/>
  <c r="AN10" i="24"/>
  <c r="AN115" i="12"/>
  <c r="AJ10" i="24"/>
  <c r="AJ115" i="12"/>
  <c r="AF10" i="24"/>
  <c r="AF115" i="12"/>
  <c r="AB10" i="24"/>
  <c r="AB115" i="12"/>
  <c r="AI117" i="12"/>
  <c r="BU9" i="24"/>
  <c r="BU106" i="12"/>
  <c r="BU85" i="16"/>
  <c r="BU95" i="16"/>
  <c r="BS9" i="24"/>
  <c r="BS106" i="12"/>
  <c r="BS95" i="16"/>
  <c r="BS85" i="16"/>
  <c r="BQ9" i="24"/>
  <c r="BQ106" i="12"/>
  <c r="BQ85" i="16"/>
  <c r="BQ95" i="16"/>
  <c r="BO9" i="24"/>
  <c r="BO106" i="12"/>
  <c r="BO95" i="16"/>
  <c r="BO85" i="16"/>
  <c r="BM9" i="24"/>
  <c r="BM106" i="12"/>
  <c r="BM85" i="16"/>
  <c r="BM95" i="16"/>
  <c r="BK9" i="24"/>
  <c r="BK106" i="12"/>
  <c r="BK95" i="16"/>
  <c r="BK85" i="16"/>
  <c r="BI9" i="24"/>
  <c r="BI106" i="12"/>
  <c r="BI85" i="16"/>
  <c r="BI95" i="16"/>
  <c r="BG9" i="24"/>
  <c r="BG106" i="12"/>
  <c r="BG95" i="16"/>
  <c r="BG85" i="16"/>
  <c r="BE9" i="24"/>
  <c r="BE106" i="12"/>
  <c r="BE85" i="16"/>
  <c r="BE95" i="16"/>
  <c r="BC9" i="24"/>
  <c r="BC106" i="12"/>
  <c r="BC95" i="16"/>
  <c r="BC85" i="16"/>
  <c r="BA9" i="24"/>
  <c r="BA106" i="12"/>
  <c r="BA85" i="16"/>
  <c r="BA95" i="16"/>
  <c r="AY9" i="24"/>
  <c r="AY106" i="12"/>
  <c r="AY95" i="16"/>
  <c r="AY85" i="16"/>
  <c r="AW9" i="24"/>
  <c r="AW106" i="12"/>
  <c r="AW85" i="16"/>
  <c r="AW95" i="16"/>
  <c r="AU9" i="24"/>
  <c r="AU106" i="12"/>
  <c r="AU95" i="16"/>
  <c r="AU85" i="16"/>
  <c r="AS9" i="24"/>
  <c r="AS106" i="12"/>
  <c r="AS85" i="16"/>
  <c r="AS95" i="16"/>
  <c r="AQ9" i="24"/>
  <c r="AQ106" i="12"/>
  <c r="AQ95" i="16"/>
  <c r="AQ85" i="16"/>
  <c r="AO9" i="24"/>
  <c r="AO106" i="12"/>
  <c r="AO85" i="16"/>
  <c r="AO95" i="16"/>
  <c r="AM9" i="24"/>
  <c r="AM106" i="12"/>
  <c r="AM95" i="16"/>
  <c r="AM85" i="16"/>
  <c r="AK9" i="24"/>
  <c r="AK106" i="12"/>
  <c r="AK85" i="16"/>
  <c r="AK95" i="16"/>
  <c r="BT9" i="24"/>
  <c r="BT106" i="12"/>
  <c r="BT95" i="16"/>
  <c r="BP9" i="24"/>
  <c r="BP106" i="12"/>
  <c r="BP95" i="16"/>
  <c r="BL9" i="24"/>
  <c r="BL106" i="12"/>
  <c r="BL95" i="16"/>
  <c r="BH9" i="24"/>
  <c r="BH106" i="12"/>
  <c r="BH95" i="16"/>
  <c r="BD9" i="24"/>
  <c r="BD106" i="12"/>
  <c r="BD95" i="16"/>
  <c r="AZ9" i="24"/>
  <c r="AZ106" i="12"/>
  <c r="AZ95" i="16"/>
  <c r="AV9" i="24"/>
  <c r="AV106" i="12"/>
  <c r="AV95" i="16"/>
  <c r="AR9" i="24"/>
  <c r="AR106" i="12"/>
  <c r="AR95" i="16"/>
  <c r="AN9" i="24"/>
  <c r="AN106" i="12"/>
  <c r="AN95" i="16"/>
  <c r="AJ9" i="24"/>
  <c r="AJ106" i="12"/>
  <c r="AJ95" i="16"/>
  <c r="AF9" i="24"/>
  <c r="AF106" i="12"/>
  <c r="AF95" i="16"/>
  <c r="AB9" i="24"/>
  <c r="AB106" i="12"/>
  <c r="AB95" i="16"/>
  <c r="BR9" i="24"/>
  <c r="BR106" i="12"/>
  <c r="BR95" i="16"/>
  <c r="BN9" i="24"/>
  <c r="BN106" i="12"/>
  <c r="BN95" i="16"/>
  <c r="BJ9" i="24"/>
  <c r="BJ106" i="12"/>
  <c r="BJ95" i="16"/>
  <c r="BF9" i="24"/>
  <c r="BF106" i="12"/>
  <c r="BF95" i="16"/>
  <c r="BB9" i="24"/>
  <c r="BB106" i="12"/>
  <c r="BB95" i="16"/>
  <c r="AX9" i="24"/>
  <c r="AX106" i="12"/>
  <c r="AX95" i="16"/>
  <c r="AT9" i="24"/>
  <c r="AT106" i="12"/>
  <c r="AT95" i="16"/>
  <c r="AP9" i="24"/>
  <c r="AP106" i="12"/>
  <c r="AP95" i="16"/>
  <c r="AL9" i="24"/>
  <c r="AL106" i="12"/>
  <c r="AL95" i="16"/>
  <c r="AH9" i="24"/>
  <c r="AH106" i="12"/>
  <c r="AH95" i="16"/>
  <c r="AD9" i="24"/>
  <c r="AD106" i="12"/>
  <c r="AD95" i="16"/>
  <c r="Z9" i="24"/>
  <c r="Z106" i="12"/>
  <c r="Z95" i="16"/>
  <c r="BR175" i="16"/>
  <c r="BJ175" i="16"/>
  <c r="BB175" i="16"/>
  <c r="AT175" i="16"/>
  <c r="AL175" i="16"/>
  <c r="AD175" i="16"/>
  <c r="BN175" i="16"/>
  <c r="BT175" i="16"/>
  <c r="BL175" i="16"/>
  <c r="BD175" i="16"/>
  <c r="AX175" i="16"/>
  <c r="AP175" i="16"/>
  <c r="AH175" i="16"/>
  <c r="BF175" i="16"/>
  <c r="I239" i="16"/>
  <c r="N249" i="16"/>
  <c r="O249" i="16"/>
  <c r="Q175" i="16"/>
  <c r="R239" i="16"/>
  <c r="Y175" i="16"/>
  <c r="L249" i="16"/>
  <c r="P239" i="16"/>
  <c r="P175" i="16"/>
  <c r="U175" i="16"/>
  <c r="H239" i="16"/>
  <c r="M175" i="16"/>
  <c r="O175" i="16"/>
  <c r="W175" i="16"/>
  <c r="K175" i="16"/>
  <c r="S175" i="16"/>
  <c r="I175" i="16"/>
  <c r="BA6" i="23" l="1"/>
  <c r="BA7" i="23"/>
  <c r="BA78" i="23" s="1"/>
  <c r="AZ5" i="21"/>
  <c r="AY115" i="21"/>
  <c r="AY95" i="21"/>
  <c r="AY103" i="21"/>
  <c r="AY87" i="21"/>
  <c r="AZ4" i="12"/>
  <c r="AY105" i="12"/>
  <c r="AY27" i="12"/>
  <c r="AY5" i="16"/>
  <c r="AX126" i="16"/>
  <c r="AX35" i="16"/>
  <c r="AX190" i="16"/>
  <c r="AG9" i="13"/>
  <c r="AC9" i="13"/>
  <c r="AA9" i="13"/>
  <c r="AE9" i="13"/>
  <c r="AI9" i="13"/>
  <c r="AG5" i="13"/>
  <c r="AG10" i="24"/>
  <c r="AC115" i="12"/>
  <c r="AI5" i="13"/>
  <c r="AG107" i="12"/>
  <c r="AG122" i="12" s="1"/>
  <c r="AE5" i="13"/>
  <c r="AI107" i="12"/>
  <c r="AI122" i="12" s="1"/>
  <c r="AE10" i="24"/>
  <c r="AI10" i="24"/>
  <c r="AC5" i="13"/>
  <c r="AA117" i="12"/>
  <c r="AC107" i="12"/>
  <c r="AA107" i="12"/>
  <c r="AA5" i="13"/>
  <c r="AA10" i="24"/>
  <c r="AE107" i="12"/>
  <c r="Z117" i="12"/>
  <c r="AD107" i="12"/>
  <c r="AD5" i="13"/>
  <c r="AD110" i="16"/>
  <c r="AD114" i="16" s="1"/>
  <c r="AH117" i="12"/>
  <c r="AL107" i="12"/>
  <c r="AL122" i="12" s="1"/>
  <c r="AL5" i="13"/>
  <c r="AL110" i="16"/>
  <c r="AL114" i="16" s="1"/>
  <c r="AP117" i="12"/>
  <c r="AT107" i="12"/>
  <c r="AT122" i="12" s="1"/>
  <c r="AT5" i="13"/>
  <c r="AT110" i="16"/>
  <c r="AT114" i="16" s="1"/>
  <c r="AX118" i="12"/>
  <c r="AX117" i="12"/>
  <c r="BB107" i="12"/>
  <c r="BB122" i="12" s="1"/>
  <c r="BB5" i="13"/>
  <c r="BB14" i="13" s="1"/>
  <c r="BB110" i="16"/>
  <c r="BB114" i="16" s="1"/>
  <c r="BB117" i="16" s="1"/>
  <c r="BF118" i="12"/>
  <c r="BF117" i="12"/>
  <c r="BJ107" i="12"/>
  <c r="BJ122" i="12" s="1"/>
  <c r="BJ5" i="13"/>
  <c r="BJ14" i="13" s="1"/>
  <c r="BJ110" i="16"/>
  <c r="BJ114" i="16" s="1"/>
  <c r="BJ117" i="16" s="1"/>
  <c r="BN118" i="12"/>
  <c r="BN117" i="12"/>
  <c r="BR107" i="12"/>
  <c r="BR122" i="12" s="1"/>
  <c r="BR5" i="13"/>
  <c r="BR14" i="13" s="1"/>
  <c r="BR110" i="16"/>
  <c r="BR114" i="16" s="1"/>
  <c r="BR117" i="16" s="1"/>
  <c r="AB117" i="12"/>
  <c r="AF107" i="12"/>
  <c r="AF122" i="12" s="1"/>
  <c r="AF5" i="13"/>
  <c r="AF110" i="16"/>
  <c r="AF114" i="16" s="1"/>
  <c r="AJ117" i="12"/>
  <c r="AN107" i="12"/>
  <c r="AN122" i="12" s="1"/>
  <c r="AN5" i="13"/>
  <c r="AN110" i="16"/>
  <c r="AN114" i="16" s="1"/>
  <c r="AR117" i="12"/>
  <c r="AV107" i="12"/>
  <c r="AV122" i="12" s="1"/>
  <c r="AV5" i="13"/>
  <c r="AV110" i="16"/>
  <c r="AV114" i="16" s="1"/>
  <c r="AZ118" i="12"/>
  <c r="AZ117" i="12"/>
  <c r="BD107" i="12"/>
  <c r="BD122" i="12" s="1"/>
  <c r="BD5" i="13"/>
  <c r="BD14" i="13" s="1"/>
  <c r="BD110" i="16"/>
  <c r="BD114" i="16" s="1"/>
  <c r="BD117" i="16" s="1"/>
  <c r="BH118" i="12"/>
  <c r="BH117" i="12"/>
  <c r="BL107" i="12"/>
  <c r="BL122" i="12" s="1"/>
  <c r="BL5" i="13"/>
  <c r="BL14" i="13" s="1"/>
  <c r="BL110" i="16"/>
  <c r="BL114" i="16" s="1"/>
  <c r="BL117" i="16" s="1"/>
  <c r="BP118" i="12"/>
  <c r="BP117" i="12"/>
  <c r="BT107" i="12"/>
  <c r="BT122" i="12" s="1"/>
  <c r="BT5" i="13"/>
  <c r="BT14" i="13" s="1"/>
  <c r="BT110" i="16"/>
  <c r="BT114" i="16" s="1"/>
  <c r="BT117" i="16" s="1"/>
  <c r="AK107" i="12"/>
  <c r="AK122" i="12" s="1"/>
  <c r="AK5" i="13"/>
  <c r="AK110" i="16"/>
  <c r="AK114" i="16" s="1"/>
  <c r="AK117" i="12"/>
  <c r="AM10" i="24"/>
  <c r="AM115" i="12"/>
  <c r="AM117" i="12"/>
  <c r="AO107" i="12"/>
  <c r="AO122" i="12" s="1"/>
  <c r="AO5" i="13"/>
  <c r="AO110" i="16"/>
  <c r="AO114" i="16" s="1"/>
  <c r="AO117" i="12"/>
  <c r="AQ10" i="24"/>
  <c r="AQ115" i="12"/>
  <c r="AQ117" i="12"/>
  <c r="AS107" i="12"/>
  <c r="AS122" i="12" s="1"/>
  <c r="AS5" i="13"/>
  <c r="AS110" i="16"/>
  <c r="AS114" i="16" s="1"/>
  <c r="AS117" i="12"/>
  <c r="AU10" i="24"/>
  <c r="AU115" i="12"/>
  <c r="AU117" i="12"/>
  <c r="AW107" i="12"/>
  <c r="AW122" i="12" s="1"/>
  <c r="AW5" i="13"/>
  <c r="AW14" i="13" s="1"/>
  <c r="AW110" i="16"/>
  <c r="AW114" i="16" s="1"/>
  <c r="AW117" i="16" s="1"/>
  <c r="AW118" i="12"/>
  <c r="AW117" i="12"/>
  <c r="AY10" i="24"/>
  <c r="AY115" i="12"/>
  <c r="AY117" i="12"/>
  <c r="AY118" i="12"/>
  <c r="BA107" i="12"/>
  <c r="BA122" i="12" s="1"/>
  <c r="BA5" i="13"/>
  <c r="BA14" i="13" s="1"/>
  <c r="BA110" i="16"/>
  <c r="BA114" i="16" s="1"/>
  <c r="BA117" i="16" s="1"/>
  <c r="BA118" i="12"/>
  <c r="BA117" i="12"/>
  <c r="BC10" i="24"/>
  <c r="BC115" i="12"/>
  <c r="BC117" i="12"/>
  <c r="BC118" i="12"/>
  <c r="BE107" i="12"/>
  <c r="BE122" i="12" s="1"/>
  <c r="BE5" i="13"/>
  <c r="BE14" i="13" s="1"/>
  <c r="BE110" i="16"/>
  <c r="BE114" i="16" s="1"/>
  <c r="BE117" i="16" s="1"/>
  <c r="BE118" i="12"/>
  <c r="BE117" i="12"/>
  <c r="BG10" i="24"/>
  <c r="BG115" i="12"/>
  <c r="BG117" i="12"/>
  <c r="BG118" i="12"/>
  <c r="BI107" i="12"/>
  <c r="BI122" i="12" s="1"/>
  <c r="BI5" i="13"/>
  <c r="BI14" i="13" s="1"/>
  <c r="BI110" i="16"/>
  <c r="BI114" i="16" s="1"/>
  <c r="BI117" i="16" s="1"/>
  <c r="BI118" i="12"/>
  <c r="BI117" i="12"/>
  <c r="BK10" i="24"/>
  <c r="BK115" i="12"/>
  <c r="BK117" i="12"/>
  <c r="BK118" i="12"/>
  <c r="BM107" i="12"/>
  <c r="BM122" i="12" s="1"/>
  <c r="BM5" i="13"/>
  <c r="BM14" i="13" s="1"/>
  <c r="BM110" i="16"/>
  <c r="BM114" i="16" s="1"/>
  <c r="BM117" i="16" s="1"/>
  <c r="BM118" i="12"/>
  <c r="BM117" i="12"/>
  <c r="BO10" i="24"/>
  <c r="BO115" i="12"/>
  <c r="BO117" i="12"/>
  <c r="BO118" i="12"/>
  <c r="BQ107" i="12"/>
  <c r="BQ122" i="12" s="1"/>
  <c r="BQ5" i="13"/>
  <c r="BQ14" i="13" s="1"/>
  <c r="BQ110" i="16"/>
  <c r="BQ114" i="16" s="1"/>
  <c r="BQ117" i="16" s="1"/>
  <c r="BQ118" i="12"/>
  <c r="BQ117" i="12"/>
  <c r="BS10" i="24"/>
  <c r="BS115" i="12"/>
  <c r="BS117" i="12"/>
  <c r="BS118" i="12"/>
  <c r="BU107" i="12"/>
  <c r="BU122" i="12" s="1"/>
  <c r="BU5" i="13"/>
  <c r="BU14" i="13" s="1"/>
  <c r="BU110" i="16"/>
  <c r="BU114" i="16" s="1"/>
  <c r="BU117" i="16" s="1"/>
  <c r="BU118" i="12"/>
  <c r="BU117" i="12"/>
  <c r="Z107" i="12"/>
  <c r="Z5" i="13"/>
  <c r="Z110" i="16"/>
  <c r="Z114" i="16" s="1"/>
  <c r="AD117" i="12"/>
  <c r="AH107" i="12"/>
  <c r="AH122" i="12" s="1"/>
  <c r="AH5" i="13"/>
  <c r="AH110" i="16"/>
  <c r="AH114" i="16" s="1"/>
  <c r="AL117" i="12"/>
  <c r="AP107" i="12"/>
  <c r="AP122" i="12" s="1"/>
  <c r="AP5" i="13"/>
  <c r="AP110" i="16"/>
  <c r="AP114" i="16" s="1"/>
  <c r="AT117" i="12"/>
  <c r="AX107" i="12"/>
  <c r="AX122" i="12" s="1"/>
  <c r="AX5" i="13"/>
  <c r="AX14" i="13" s="1"/>
  <c r="AX110" i="16"/>
  <c r="AX114" i="16" s="1"/>
  <c r="AX117" i="16" s="1"/>
  <c r="BB118" i="12"/>
  <c r="BB117" i="12"/>
  <c r="BF107" i="12"/>
  <c r="BF122" i="12" s="1"/>
  <c r="BF5" i="13"/>
  <c r="BF14" i="13" s="1"/>
  <c r="BF110" i="16"/>
  <c r="BF114" i="16" s="1"/>
  <c r="BF117" i="16" s="1"/>
  <c r="BJ118" i="12"/>
  <c r="BJ117" i="12"/>
  <c r="BN107" i="12"/>
  <c r="BN122" i="12" s="1"/>
  <c r="BN5" i="13"/>
  <c r="BN14" i="13" s="1"/>
  <c r="BN110" i="16"/>
  <c r="BN114" i="16" s="1"/>
  <c r="BN117" i="16" s="1"/>
  <c r="BR118" i="12"/>
  <c r="BR117" i="12"/>
  <c r="AB107" i="12"/>
  <c r="AB5" i="13"/>
  <c r="AB110" i="16"/>
  <c r="AB114" i="16" s="1"/>
  <c r="AF117" i="12"/>
  <c r="AJ107" i="12"/>
  <c r="AJ122" i="12" s="1"/>
  <c r="AJ5" i="13"/>
  <c r="AJ110" i="16"/>
  <c r="AJ114" i="16" s="1"/>
  <c r="AN117" i="12"/>
  <c r="AR107" i="12"/>
  <c r="AR122" i="12" s="1"/>
  <c r="AR5" i="13"/>
  <c r="AR110" i="16"/>
  <c r="AR114" i="16" s="1"/>
  <c r="AV117" i="12"/>
  <c r="AZ107" i="12"/>
  <c r="AZ122" i="12" s="1"/>
  <c r="AZ5" i="13"/>
  <c r="AZ14" i="13" s="1"/>
  <c r="AZ110" i="16"/>
  <c r="AZ114" i="16" s="1"/>
  <c r="AZ117" i="16" s="1"/>
  <c r="BD118" i="12"/>
  <c r="BD117" i="12"/>
  <c r="BH107" i="12"/>
  <c r="BH122" i="12" s="1"/>
  <c r="BH5" i="13"/>
  <c r="BH14" i="13" s="1"/>
  <c r="BH110" i="16"/>
  <c r="BH114" i="16" s="1"/>
  <c r="BH117" i="16" s="1"/>
  <c r="BL118" i="12"/>
  <c r="BL117" i="12"/>
  <c r="BP107" i="12"/>
  <c r="BP122" i="12" s="1"/>
  <c r="BP5" i="13"/>
  <c r="BP14" i="13" s="1"/>
  <c r="BP110" i="16"/>
  <c r="BP114" i="16" s="1"/>
  <c r="BP117" i="16" s="1"/>
  <c r="BT118" i="12"/>
  <c r="BT117" i="12"/>
  <c r="AK10" i="24"/>
  <c r="AK115" i="12"/>
  <c r="AM107" i="12"/>
  <c r="AM122" i="12" s="1"/>
  <c r="AM5" i="13"/>
  <c r="AM110" i="16"/>
  <c r="AM114" i="16" s="1"/>
  <c r="AO10" i="24"/>
  <c r="AO115" i="12"/>
  <c r="AQ107" i="12"/>
  <c r="AQ122" i="12" s="1"/>
  <c r="AQ5" i="13"/>
  <c r="AQ110" i="16"/>
  <c r="AQ114" i="16" s="1"/>
  <c r="AS10" i="24"/>
  <c r="AS115" i="12"/>
  <c r="AU107" i="12"/>
  <c r="AU122" i="12" s="1"/>
  <c r="AU5" i="13"/>
  <c r="AU110" i="16"/>
  <c r="AU114" i="16" s="1"/>
  <c r="AW10" i="24"/>
  <c r="AW115" i="12"/>
  <c r="AY107" i="12"/>
  <c r="AY122" i="12" s="1"/>
  <c r="AY5" i="13"/>
  <c r="AY14" i="13" s="1"/>
  <c r="AY110" i="16"/>
  <c r="AY114" i="16" s="1"/>
  <c r="AY117" i="16" s="1"/>
  <c r="BA10" i="24"/>
  <c r="BA115" i="12"/>
  <c r="BC107" i="12"/>
  <c r="BC122" i="12" s="1"/>
  <c r="BC5" i="13"/>
  <c r="BC14" i="13" s="1"/>
  <c r="BC110" i="16"/>
  <c r="BC114" i="16" s="1"/>
  <c r="BC117" i="16" s="1"/>
  <c r="BE10" i="24"/>
  <c r="BE115" i="12"/>
  <c r="BG107" i="12"/>
  <c r="BG122" i="12" s="1"/>
  <c r="BG5" i="13"/>
  <c r="BG14" i="13" s="1"/>
  <c r="BG110" i="16"/>
  <c r="BG114" i="16" s="1"/>
  <c r="BG117" i="16" s="1"/>
  <c r="BI10" i="24"/>
  <c r="BI115" i="12"/>
  <c r="BK107" i="12"/>
  <c r="BK122" i="12" s="1"/>
  <c r="BK5" i="13"/>
  <c r="BK14" i="13" s="1"/>
  <c r="BK110" i="16"/>
  <c r="BK114" i="16" s="1"/>
  <c r="BK117" i="16" s="1"/>
  <c r="BM10" i="24"/>
  <c r="BM115" i="12"/>
  <c r="BO107" i="12"/>
  <c r="BO122" i="12" s="1"/>
  <c r="BO5" i="13"/>
  <c r="BO14" i="13" s="1"/>
  <c r="BO110" i="16"/>
  <c r="BO114" i="16" s="1"/>
  <c r="BO117" i="16" s="1"/>
  <c r="BQ10" i="24"/>
  <c r="BQ115" i="12"/>
  <c r="BS107" i="12"/>
  <c r="BS122" i="12" s="1"/>
  <c r="BS5" i="13"/>
  <c r="BS14" i="13" s="1"/>
  <c r="BS110" i="16"/>
  <c r="BS114" i="16" s="1"/>
  <c r="BS117" i="16" s="1"/>
  <c r="BU10" i="24"/>
  <c r="BU115" i="12"/>
  <c r="G86" i="16"/>
  <c r="G50" i="23" s="1"/>
  <c r="BB6" i="23" l="1"/>
  <c r="BB7" i="23"/>
  <c r="BB78" i="23" s="1"/>
  <c r="BA5" i="21"/>
  <c r="AZ115" i="21"/>
  <c r="AZ103" i="21"/>
  <c r="AZ95" i="21"/>
  <c r="AZ87" i="21"/>
  <c r="BA4" i="12"/>
  <c r="AZ105" i="12"/>
  <c r="AZ27" i="12"/>
  <c r="AZ5" i="16"/>
  <c r="AY35" i="16"/>
  <c r="AY126" i="16"/>
  <c r="AY190" i="16"/>
  <c r="AI14" i="13"/>
  <c r="AI111" i="12" s="1"/>
  <c r="AG14" i="13"/>
  <c r="AG34" i="13" s="1"/>
  <c r="AG19" i="24" s="1"/>
  <c r="AA117" i="16"/>
  <c r="AG117" i="16"/>
  <c r="AG109" i="12" s="1"/>
  <c r="AQ9" i="13"/>
  <c r="AQ14" i="13" s="1"/>
  <c r="AO9" i="13"/>
  <c r="AO14" i="13" s="1"/>
  <c r="AE117" i="16"/>
  <c r="AR9" i="13"/>
  <c r="AR14" i="13" s="1"/>
  <c r="AB9" i="13"/>
  <c r="AB14" i="13" s="1"/>
  <c r="AS9" i="13"/>
  <c r="AS14" i="13" s="1"/>
  <c r="AV9" i="13"/>
  <c r="AV14" i="13" s="1"/>
  <c r="AF9" i="13"/>
  <c r="AF14" i="13" s="1"/>
  <c r="AP9" i="13"/>
  <c r="AP14" i="13" s="1"/>
  <c r="Z9" i="13"/>
  <c r="AC14" i="13"/>
  <c r="AC34" i="13" s="1"/>
  <c r="AC19" i="24" s="1"/>
  <c r="AC117" i="16"/>
  <c r="AU9" i="13"/>
  <c r="AU14" i="13" s="1"/>
  <c r="AT9" i="13"/>
  <c r="AT14" i="13" s="1"/>
  <c r="AD9" i="13"/>
  <c r="AD14" i="13" s="1"/>
  <c r="AE14" i="13"/>
  <c r="AE111" i="12" s="1"/>
  <c r="AM9" i="13"/>
  <c r="AM14" i="13" s="1"/>
  <c r="AN9" i="13"/>
  <c r="AN14" i="13" s="1"/>
  <c r="AL9" i="13"/>
  <c r="AL14" i="13" s="1"/>
  <c r="AJ9" i="13"/>
  <c r="AJ14" i="13" s="1"/>
  <c r="AK9" i="13"/>
  <c r="AK14" i="13" s="1"/>
  <c r="AH9" i="13"/>
  <c r="AH14" i="13" s="1"/>
  <c r="AI117" i="16"/>
  <c r="AG61" i="23"/>
  <c r="AE61" i="23"/>
  <c r="AI61" i="23"/>
  <c r="C15" i="31"/>
  <c r="AC61" i="23"/>
  <c r="AA61" i="23"/>
  <c r="AA14" i="13"/>
  <c r="AA34" i="13" s="1"/>
  <c r="AA19" i="24" s="1"/>
  <c r="BG61" i="23"/>
  <c r="BC118" i="16"/>
  <c r="BC116" i="12" s="1"/>
  <c r="BC109" i="12"/>
  <c r="AY61" i="23"/>
  <c r="BH61" i="23"/>
  <c r="AZ118" i="16"/>
  <c r="AZ116" i="12" s="1"/>
  <c r="AZ109" i="12"/>
  <c r="AR61" i="23"/>
  <c r="AB61" i="23"/>
  <c r="BN61" i="23"/>
  <c r="BF118" i="16"/>
  <c r="BF116" i="12" s="1"/>
  <c r="BF109" i="12"/>
  <c r="BS61" i="23"/>
  <c r="BO118" i="16"/>
  <c r="BO116" i="12" s="1"/>
  <c r="BO109" i="12"/>
  <c r="BK61" i="23"/>
  <c r="BG118" i="16"/>
  <c r="BG116" i="12" s="1"/>
  <c r="BG109" i="12"/>
  <c r="BC61" i="23"/>
  <c r="AY118" i="16"/>
  <c r="AY116" i="12" s="1"/>
  <c r="AY109" i="12"/>
  <c r="AU61" i="23"/>
  <c r="AM61" i="23"/>
  <c r="BP61" i="23"/>
  <c r="BH118" i="16"/>
  <c r="BH116" i="12" s="1"/>
  <c r="BH109" i="12"/>
  <c r="AZ61" i="23"/>
  <c r="AJ61" i="23"/>
  <c r="BN118" i="16"/>
  <c r="BN116" i="12" s="1"/>
  <c r="BN109" i="12"/>
  <c r="BF61" i="23"/>
  <c r="AX118" i="16"/>
  <c r="AX116" i="12" s="1"/>
  <c r="AX109" i="12"/>
  <c r="AP61" i="23"/>
  <c r="Z61" i="23"/>
  <c r="BU61" i="23"/>
  <c r="BQ118" i="16"/>
  <c r="BQ116" i="12" s="1"/>
  <c r="BQ109" i="12"/>
  <c r="BM61" i="23"/>
  <c r="BI118" i="16"/>
  <c r="BI116" i="12" s="1"/>
  <c r="BI109" i="12"/>
  <c r="BE61" i="23"/>
  <c r="BA118" i="16"/>
  <c r="BA116" i="12" s="1"/>
  <c r="BA109" i="12"/>
  <c r="AW61" i="23"/>
  <c r="AO61" i="23"/>
  <c r="BT61" i="23"/>
  <c r="BL118" i="16"/>
  <c r="BL116" i="12" s="1"/>
  <c r="BL109" i="12"/>
  <c r="BD61" i="23"/>
  <c r="AN61" i="23"/>
  <c r="BR118" i="16"/>
  <c r="BR116" i="12" s="1"/>
  <c r="BR109" i="12"/>
  <c r="BJ61" i="23"/>
  <c r="BB118" i="16"/>
  <c r="BB116" i="12" s="1"/>
  <c r="BB109" i="12"/>
  <c r="AT61" i="23"/>
  <c r="AD61" i="23"/>
  <c r="BS118" i="16"/>
  <c r="BS116" i="12" s="1"/>
  <c r="BS109" i="12"/>
  <c r="BO61" i="23"/>
  <c r="BK118" i="16"/>
  <c r="BK116" i="12" s="1"/>
  <c r="BK109" i="12"/>
  <c r="AQ61" i="23"/>
  <c r="BP118" i="16"/>
  <c r="BP116" i="12" s="1"/>
  <c r="BP109" i="12"/>
  <c r="AX61" i="23"/>
  <c r="AH61" i="23"/>
  <c r="BU118" i="16"/>
  <c r="BU116" i="12" s="1"/>
  <c r="BU109" i="12"/>
  <c r="BQ61" i="23"/>
  <c r="BM118" i="16"/>
  <c r="BM116" i="12" s="1"/>
  <c r="BM109" i="12"/>
  <c r="BI61" i="23"/>
  <c r="BE118" i="16"/>
  <c r="BE116" i="12" s="1"/>
  <c r="BE109" i="12"/>
  <c r="BA61" i="23"/>
  <c r="AW118" i="16"/>
  <c r="AW116" i="12" s="1"/>
  <c r="AW109" i="12"/>
  <c r="AS61" i="23"/>
  <c r="AK61" i="23"/>
  <c r="BT118" i="16"/>
  <c r="BT116" i="12" s="1"/>
  <c r="BT109" i="12"/>
  <c r="BL61" i="23"/>
  <c r="BD118" i="16"/>
  <c r="BD116" i="12" s="1"/>
  <c r="BD109" i="12"/>
  <c r="AV61" i="23"/>
  <c r="AF61" i="23"/>
  <c r="BR61" i="23"/>
  <c r="BJ118" i="16"/>
  <c r="BJ116" i="12" s="1"/>
  <c r="BJ109" i="12"/>
  <c r="BB61" i="23"/>
  <c r="AL61" i="23"/>
  <c r="AG111" i="12" l="1"/>
  <c r="AG112" i="12" s="1"/>
  <c r="BC6" i="23"/>
  <c r="BC7" i="23"/>
  <c r="BC78" i="23" s="1"/>
  <c r="AI34" i="13"/>
  <c r="AI19" i="24" s="1"/>
  <c r="BB5" i="21"/>
  <c r="BA115" i="21"/>
  <c r="BA103" i="21"/>
  <c r="BA95" i="21"/>
  <c r="BA87" i="21"/>
  <c r="BB4" i="12"/>
  <c r="BA105" i="12"/>
  <c r="BA27" i="12"/>
  <c r="BA5" i="16"/>
  <c r="AZ190" i="16"/>
  <c r="AZ126" i="16"/>
  <c r="AZ35" i="16"/>
  <c r="AA118" i="16"/>
  <c r="AA116" i="12" s="1"/>
  <c r="AC111" i="12"/>
  <c r="AC112" i="12" s="1"/>
  <c r="AE34" i="13"/>
  <c r="AE19" i="24" s="1"/>
  <c r="AA109" i="12"/>
  <c r="AF117" i="16"/>
  <c r="AQ117" i="16"/>
  <c r="AO117" i="16"/>
  <c r="AU117" i="16"/>
  <c r="AU118" i="16" s="1"/>
  <c r="AU116" i="12" s="1"/>
  <c r="AR117" i="16"/>
  <c r="AR109" i="12" s="1"/>
  <c r="AH117" i="16"/>
  <c r="AH109" i="12" s="1"/>
  <c r="AS117" i="16"/>
  <c r="AS118" i="16" s="1"/>
  <c r="AS116" i="12" s="1"/>
  <c r="AG118" i="16"/>
  <c r="AG116" i="12" s="1"/>
  <c r="AD117" i="16"/>
  <c r="AP117" i="16"/>
  <c r="AP109" i="12" s="1"/>
  <c r="AU30" i="12"/>
  <c r="AI30" i="12"/>
  <c r="AC118" i="16"/>
  <c r="AC116" i="12" s="1"/>
  <c r="AC109" i="12"/>
  <c r="AE118" i="16"/>
  <c r="AE116" i="12" s="1"/>
  <c r="AG30" i="12"/>
  <c r="AE109" i="12"/>
  <c r="AN117" i="16"/>
  <c r="Z117" i="16"/>
  <c r="AB117" i="16"/>
  <c r="AT117" i="16"/>
  <c r="AV117" i="16"/>
  <c r="AH30" i="12"/>
  <c r="AS30" i="12"/>
  <c r="AK117" i="16"/>
  <c r="AM30" i="12" s="1"/>
  <c r="AL117" i="16"/>
  <c r="AI109" i="12"/>
  <c r="AI118" i="16"/>
  <c r="AI116" i="12" s="1"/>
  <c r="AJ117" i="16"/>
  <c r="AL30" i="12" s="1"/>
  <c r="AM117" i="16"/>
  <c r="AO30" i="12" s="1"/>
  <c r="AA111" i="12"/>
  <c r="AA120" i="12" s="1"/>
  <c r="AL111" i="12"/>
  <c r="AL34" i="13"/>
  <c r="AL19" i="24" s="1"/>
  <c r="BB111" i="12"/>
  <c r="BB34" i="13"/>
  <c r="BB19" i="24" s="1"/>
  <c r="BR111" i="12"/>
  <c r="BR34" i="13"/>
  <c r="BR19" i="24" s="1"/>
  <c r="AF34" i="13"/>
  <c r="AF19" i="24" s="1"/>
  <c r="AF111" i="12"/>
  <c r="AV34" i="13"/>
  <c r="AV19" i="24" s="1"/>
  <c r="AV111" i="12"/>
  <c r="BL34" i="13"/>
  <c r="BL19" i="24" s="1"/>
  <c r="BL111" i="12"/>
  <c r="AI112" i="12"/>
  <c r="AI120" i="12"/>
  <c r="AI123" i="12"/>
  <c r="AG123" i="12"/>
  <c r="AK34" i="13"/>
  <c r="AK19" i="24" s="1"/>
  <c r="AK111" i="12"/>
  <c r="AS34" i="13"/>
  <c r="AS19" i="24" s="1"/>
  <c r="AS111" i="12"/>
  <c r="BA34" i="13"/>
  <c r="BA19" i="24" s="1"/>
  <c r="BA111" i="12"/>
  <c r="BI34" i="13"/>
  <c r="BI19" i="24" s="1"/>
  <c r="BI111" i="12"/>
  <c r="BQ34" i="13"/>
  <c r="BQ19" i="24" s="1"/>
  <c r="BQ111" i="12"/>
  <c r="AH111" i="12"/>
  <c r="AH34" i="13"/>
  <c r="AH19" i="24" s="1"/>
  <c r="AX111" i="12"/>
  <c r="AX34" i="13"/>
  <c r="AX19" i="24" s="1"/>
  <c r="AQ34" i="13"/>
  <c r="AQ19" i="24" s="1"/>
  <c r="AQ111" i="12"/>
  <c r="BO34" i="13"/>
  <c r="BO19" i="24" s="1"/>
  <c r="BO111" i="12"/>
  <c r="AD34" i="13"/>
  <c r="AD19" i="24" s="1"/>
  <c r="AD111" i="12"/>
  <c r="AT111" i="12"/>
  <c r="AT34" i="13"/>
  <c r="AT19" i="24" s="1"/>
  <c r="BJ111" i="12"/>
  <c r="BJ34" i="13"/>
  <c r="BJ19" i="24" s="1"/>
  <c r="AN34" i="13"/>
  <c r="AN19" i="24" s="1"/>
  <c r="AN111" i="12"/>
  <c r="BD34" i="13"/>
  <c r="BD19" i="24" s="1"/>
  <c r="BD111" i="12"/>
  <c r="BT34" i="13"/>
  <c r="BT19" i="24" s="1"/>
  <c r="BT111" i="12"/>
  <c r="AO34" i="13"/>
  <c r="AO19" i="24" s="1"/>
  <c r="AO111" i="12"/>
  <c r="AW34" i="13"/>
  <c r="AW19" i="24" s="1"/>
  <c r="AW111" i="12"/>
  <c r="BE34" i="13"/>
  <c r="BE19" i="24" s="1"/>
  <c r="BE111" i="12"/>
  <c r="BM34" i="13"/>
  <c r="BM19" i="24" s="1"/>
  <c r="BM111" i="12"/>
  <c r="BU34" i="13"/>
  <c r="BU19" i="24" s="1"/>
  <c r="BU111" i="12"/>
  <c r="AP111" i="12"/>
  <c r="AP34" i="13"/>
  <c r="AP19" i="24" s="1"/>
  <c r="BF111" i="12"/>
  <c r="BF34" i="13"/>
  <c r="BF19" i="24" s="1"/>
  <c r="AJ34" i="13"/>
  <c r="AJ19" i="24" s="1"/>
  <c r="AJ111" i="12"/>
  <c r="AZ34" i="13"/>
  <c r="AZ19" i="24" s="1"/>
  <c r="AZ111" i="12"/>
  <c r="BP34" i="13"/>
  <c r="BP19" i="24" s="1"/>
  <c r="BP111" i="12"/>
  <c r="AM111" i="12"/>
  <c r="AM34" i="13"/>
  <c r="AM19" i="24" s="1"/>
  <c r="AU111" i="12"/>
  <c r="AU34" i="13"/>
  <c r="AU19" i="24" s="1"/>
  <c r="BC111" i="12"/>
  <c r="BC34" i="13"/>
  <c r="BC19" i="24" s="1"/>
  <c r="BK111" i="12"/>
  <c r="BK34" i="13"/>
  <c r="BK19" i="24" s="1"/>
  <c r="BS111" i="12"/>
  <c r="BS34" i="13"/>
  <c r="BS19" i="24" s="1"/>
  <c r="BN111" i="12"/>
  <c r="BN34" i="13"/>
  <c r="BN19" i="24" s="1"/>
  <c r="AB34" i="13"/>
  <c r="AB19" i="24" s="1"/>
  <c r="AB111" i="12"/>
  <c r="AR34" i="13"/>
  <c r="AR19" i="24" s="1"/>
  <c r="AR111" i="12"/>
  <c r="BH34" i="13"/>
  <c r="BH19" i="24" s="1"/>
  <c r="BH111" i="12"/>
  <c r="AY34" i="13"/>
  <c r="AY19" i="24" s="1"/>
  <c r="AY111" i="12"/>
  <c r="BG34" i="13"/>
  <c r="BG19" i="24" s="1"/>
  <c r="BG111" i="12"/>
  <c r="AE112" i="12"/>
  <c r="AE120" i="12"/>
  <c r="AE123" i="12"/>
  <c r="C4" i="31"/>
  <c r="AG120" i="12" l="1"/>
  <c r="BD6" i="23"/>
  <c r="BD7" i="23"/>
  <c r="BD78" i="23" s="1"/>
  <c r="BC5" i="21"/>
  <c r="BB115" i="21"/>
  <c r="BB103" i="21"/>
  <c r="BB95" i="21"/>
  <c r="BB87" i="21"/>
  <c r="BC4" i="12"/>
  <c r="BB105" i="12"/>
  <c r="BB27" i="12"/>
  <c r="BB5" i="16"/>
  <c r="BA190" i="16"/>
  <c r="BA126" i="16"/>
  <c r="BA35" i="16"/>
  <c r="AS109" i="12"/>
  <c r="AC123" i="12"/>
  <c r="AC120" i="12"/>
  <c r="AU109" i="12"/>
  <c r="AR118" i="16"/>
  <c r="AR116" i="12" s="1"/>
  <c r="AH118" i="16"/>
  <c r="AH116" i="12" s="1"/>
  <c r="AF118" i="16"/>
  <c r="AF116" i="12" s="1"/>
  <c r="AF109" i="12"/>
  <c r="AQ30" i="12"/>
  <c r="AO109" i="12"/>
  <c r="AO118" i="16"/>
  <c r="AO116" i="12" s="1"/>
  <c r="AQ118" i="16"/>
  <c r="AQ116" i="12" s="1"/>
  <c r="AQ109" i="12"/>
  <c r="AF30" i="12"/>
  <c r="AD118" i="16"/>
  <c r="AD116" i="12" s="1"/>
  <c r="AD109" i="12"/>
  <c r="AR30" i="12"/>
  <c r="AP118" i="16"/>
  <c r="AP116" i="12" s="1"/>
  <c r="AL28" i="12"/>
  <c r="AL110" i="12"/>
  <c r="AH28" i="12"/>
  <c r="AH110" i="12"/>
  <c r="Z118" i="16"/>
  <c r="Z116" i="12" s="1"/>
  <c r="Z109" i="12"/>
  <c r="AV118" i="16"/>
  <c r="AV116" i="12" s="1"/>
  <c r="AV109" i="12"/>
  <c r="AU110" i="12"/>
  <c r="AU28" i="12"/>
  <c r="AM110" i="12"/>
  <c r="AM28" i="12"/>
  <c r="AK30" i="12"/>
  <c r="AG28" i="12"/>
  <c r="AG110" i="12"/>
  <c r="AS28" i="12"/>
  <c r="AS110" i="12"/>
  <c r="AP30" i="12"/>
  <c r="AN118" i="16"/>
  <c r="AN116" i="12" s="1"/>
  <c r="AN109" i="12"/>
  <c r="AI28" i="12"/>
  <c r="AI110" i="12"/>
  <c r="AO28" i="12"/>
  <c r="AO110" i="12"/>
  <c r="AT118" i="16"/>
  <c r="AT116" i="12" s="1"/>
  <c r="AT109" i="12"/>
  <c r="AB109" i="12"/>
  <c r="AB118" i="16"/>
  <c r="AB116" i="12" s="1"/>
  <c r="AE30" i="12"/>
  <c r="AJ30" i="12"/>
  <c r="AM109" i="12"/>
  <c r="AM118" i="16"/>
  <c r="AM116" i="12" s="1"/>
  <c r="AL109" i="12"/>
  <c r="AL118" i="16"/>
  <c r="AL116" i="12" s="1"/>
  <c r="AJ118" i="16"/>
  <c r="AJ116" i="12" s="1"/>
  <c r="AJ109" i="12"/>
  <c r="AK109" i="12"/>
  <c r="AK118" i="16"/>
  <c r="AK116" i="12" s="1"/>
  <c r="AA112" i="12"/>
  <c r="AA123" i="12"/>
  <c r="AY112" i="12"/>
  <c r="AY120" i="12"/>
  <c r="AY123" i="12"/>
  <c r="AR112" i="12"/>
  <c r="AR120" i="12"/>
  <c r="AR123" i="12"/>
  <c r="BS112" i="12"/>
  <c r="BS120" i="12"/>
  <c r="BS123" i="12"/>
  <c r="BC112" i="12"/>
  <c r="BC120" i="12"/>
  <c r="BC123" i="12"/>
  <c r="BP112" i="12"/>
  <c r="BP120" i="12"/>
  <c r="BP123" i="12"/>
  <c r="AZ112" i="12"/>
  <c r="AZ120" i="12"/>
  <c r="AZ123" i="12"/>
  <c r="AJ112" i="12"/>
  <c r="AJ120" i="12"/>
  <c r="AJ123" i="12"/>
  <c r="BU112" i="12"/>
  <c r="BU120" i="12"/>
  <c r="BU123" i="12"/>
  <c r="BM112" i="12"/>
  <c r="BM120" i="12"/>
  <c r="BM123" i="12"/>
  <c r="BE112" i="12"/>
  <c r="BE120" i="12"/>
  <c r="BE123" i="12"/>
  <c r="AW112" i="12"/>
  <c r="AW120" i="12"/>
  <c r="AW123" i="12"/>
  <c r="AO112" i="12"/>
  <c r="AO120" i="12"/>
  <c r="AO123" i="12"/>
  <c r="BT120" i="12"/>
  <c r="BT123" i="12"/>
  <c r="BT112" i="12"/>
  <c r="BD112" i="12"/>
  <c r="BD120" i="12"/>
  <c r="BD123" i="12"/>
  <c r="AN112" i="12"/>
  <c r="AN120" i="12"/>
  <c r="AN123" i="12"/>
  <c r="AD112" i="12"/>
  <c r="AD120" i="12"/>
  <c r="AD123" i="12"/>
  <c r="BO112" i="12"/>
  <c r="BO120" i="12"/>
  <c r="BO123" i="12"/>
  <c r="AQ112" i="12"/>
  <c r="AQ120" i="12"/>
  <c r="AQ123" i="12"/>
  <c r="BQ112" i="12"/>
  <c r="BQ120" i="12"/>
  <c r="BQ123" i="12"/>
  <c r="BI112" i="12"/>
  <c r="BI120" i="12"/>
  <c r="BI123" i="12"/>
  <c r="BA112" i="12"/>
  <c r="BA120" i="12"/>
  <c r="BA123" i="12"/>
  <c r="AS112" i="12"/>
  <c r="AS120" i="12"/>
  <c r="AS123" i="12"/>
  <c r="AK112" i="12"/>
  <c r="AK120" i="12"/>
  <c r="AK123" i="12"/>
  <c r="BL112" i="12"/>
  <c r="BL120" i="12"/>
  <c r="BL123" i="12"/>
  <c r="AV112" i="12"/>
  <c r="AV120" i="12"/>
  <c r="AV123" i="12"/>
  <c r="AF112" i="12"/>
  <c r="AF120" i="12"/>
  <c r="AF123" i="12"/>
  <c r="BG112" i="12"/>
  <c r="BG120" i="12"/>
  <c r="BG123" i="12"/>
  <c r="BH112" i="12"/>
  <c r="BH120" i="12"/>
  <c r="BH123" i="12"/>
  <c r="AB123" i="12"/>
  <c r="AB112" i="12"/>
  <c r="AB120" i="12"/>
  <c r="BN112" i="12"/>
  <c r="BN120" i="12"/>
  <c r="BN123" i="12"/>
  <c r="BK112" i="12"/>
  <c r="BK120" i="12"/>
  <c r="BK123" i="12"/>
  <c r="AU112" i="12"/>
  <c r="AU120" i="12"/>
  <c r="AU123" i="12"/>
  <c r="AM112" i="12"/>
  <c r="AM120" i="12"/>
  <c r="AM123" i="12"/>
  <c r="BF112" i="12"/>
  <c r="BF120" i="12"/>
  <c r="BF123" i="12"/>
  <c r="AP112" i="12"/>
  <c r="AP120" i="12"/>
  <c r="AP123" i="12"/>
  <c r="BJ112" i="12"/>
  <c r="BJ120" i="12"/>
  <c r="BJ123" i="12"/>
  <c r="AT112" i="12"/>
  <c r="AT120" i="12"/>
  <c r="AT123" i="12"/>
  <c r="AX112" i="12"/>
  <c r="AX120" i="12"/>
  <c r="AX123" i="12"/>
  <c r="AH112" i="12"/>
  <c r="AH120" i="12"/>
  <c r="AH123" i="12"/>
  <c r="BR112" i="12"/>
  <c r="BR120" i="12"/>
  <c r="BR123" i="12"/>
  <c r="BB112" i="12"/>
  <c r="BB120" i="12"/>
  <c r="BB123" i="12"/>
  <c r="AL112" i="12"/>
  <c r="AL120" i="12"/>
  <c r="AL123" i="12"/>
  <c r="BE6" i="23" l="1"/>
  <c r="BE7" i="23"/>
  <c r="BE78" i="23" s="1"/>
  <c r="BD5" i="21"/>
  <c r="BC103" i="21"/>
  <c r="BC95" i="21"/>
  <c r="BC115" i="21"/>
  <c r="BC87" i="21"/>
  <c r="BD4" i="12"/>
  <c r="BC27" i="12"/>
  <c r="BC105" i="12"/>
  <c r="BC5" i="16"/>
  <c r="BB126" i="16"/>
  <c r="BB190" i="16"/>
  <c r="BB35" i="16"/>
  <c r="AF28" i="12"/>
  <c r="AF110" i="12"/>
  <c r="AR110" i="12"/>
  <c r="AR28" i="12"/>
  <c r="AQ110" i="12"/>
  <c r="AQ28" i="12"/>
  <c r="AP28" i="12"/>
  <c r="AP110" i="12"/>
  <c r="AN30" i="12"/>
  <c r="AK28" i="12"/>
  <c r="AK110" i="12"/>
  <c r="AV30" i="12"/>
  <c r="AT30" i="12"/>
  <c r="AE110" i="12"/>
  <c r="AE28" i="12"/>
  <c r="AJ28" i="12"/>
  <c r="AJ110" i="12"/>
  <c r="BT121" i="12"/>
  <c r="BP121" i="12"/>
  <c r="BL121" i="12"/>
  <c r="BH121" i="12"/>
  <c r="BD121" i="12"/>
  <c r="AZ121" i="12"/>
  <c r="AV121" i="12"/>
  <c r="AR121" i="12"/>
  <c r="AN121" i="12"/>
  <c r="AJ121" i="12"/>
  <c r="AF121" i="12"/>
  <c r="AB121" i="12"/>
  <c r="BS121" i="12"/>
  <c r="BO121" i="12"/>
  <c r="BK121" i="12"/>
  <c r="BG121" i="12"/>
  <c r="BC121" i="12"/>
  <c r="AY121" i="12"/>
  <c r="AU121" i="12"/>
  <c r="AQ121" i="12"/>
  <c r="AM121" i="12"/>
  <c r="AI121" i="12"/>
  <c r="AE121" i="12"/>
  <c r="AA121" i="12"/>
  <c r="BR121" i="12"/>
  <c r="BN121" i="12"/>
  <c r="BJ121" i="12"/>
  <c r="BF121" i="12"/>
  <c r="BB121" i="12"/>
  <c r="AX121" i="12"/>
  <c r="AT121" i="12"/>
  <c r="AP121" i="12"/>
  <c r="AL121" i="12"/>
  <c r="AH121" i="12"/>
  <c r="AD121" i="12"/>
  <c r="BU121" i="12"/>
  <c r="BQ121" i="12"/>
  <c r="BM121" i="12"/>
  <c r="BI121" i="12"/>
  <c r="BE121" i="12"/>
  <c r="BA121" i="12"/>
  <c r="AW121" i="12"/>
  <c r="AS121" i="12"/>
  <c r="AO121" i="12"/>
  <c r="AK121" i="12"/>
  <c r="AG121" i="12"/>
  <c r="AC121" i="12"/>
  <c r="C35" i="26"/>
  <c r="D4" i="31"/>
  <c r="F4" i="31" s="1"/>
  <c r="BF6" i="23" l="1"/>
  <c r="BF7" i="23"/>
  <c r="BF78" i="23" s="1"/>
  <c r="BE5" i="21"/>
  <c r="BD115" i="21"/>
  <c r="BD103" i="21"/>
  <c r="BD95" i="21"/>
  <c r="BD87" i="21"/>
  <c r="BE4" i="12"/>
  <c r="BD105" i="12"/>
  <c r="BD27" i="12"/>
  <c r="BD5" i="16"/>
  <c r="BC35" i="16"/>
  <c r="BC126" i="16"/>
  <c r="BC190" i="16"/>
  <c r="AT28" i="12"/>
  <c r="AT110" i="12"/>
  <c r="AN28" i="12"/>
  <c r="AN110" i="12"/>
  <c r="AV28" i="12"/>
  <c r="AV110" i="12"/>
  <c r="D131" i="26"/>
  <c r="D132" i="26"/>
  <c r="D133" i="26"/>
  <c r="D134" i="26"/>
  <c r="D137" i="26"/>
  <c r="D138" i="26"/>
  <c r="D139" i="26"/>
  <c r="D140" i="26"/>
  <c r="D141" i="26"/>
  <c r="D142" i="26"/>
  <c r="D143" i="26"/>
  <c r="D144" i="26"/>
  <c r="D124" i="26"/>
  <c r="D202" i="26"/>
  <c r="D203" i="26"/>
  <c r="D204" i="26"/>
  <c r="D191" i="26"/>
  <c r="D192" i="26"/>
  <c r="D193" i="26"/>
  <c r="D194" i="26"/>
  <c r="D195" i="26"/>
  <c r="D197" i="26"/>
  <c r="D198" i="26"/>
  <c r="D199" i="26"/>
  <c r="D186" i="26"/>
  <c r="D187" i="26"/>
  <c r="D188" i="26"/>
  <c r="D189" i="26"/>
  <c r="D179" i="26"/>
  <c r="D183" i="26"/>
  <c r="D184" i="26"/>
  <c r="D168" i="26"/>
  <c r="D169" i="26"/>
  <c r="D170" i="26"/>
  <c r="D171" i="26"/>
  <c r="D173" i="26"/>
  <c r="D163" i="26"/>
  <c r="D164" i="26"/>
  <c r="D165" i="26"/>
  <c r="D166" i="26"/>
  <c r="D117" i="26"/>
  <c r="C117" i="26"/>
  <c r="D103" i="26"/>
  <c r="D96" i="26"/>
  <c r="D97" i="26"/>
  <c r="D99" i="26"/>
  <c r="D85" i="26"/>
  <c r="D87" i="26"/>
  <c r="D88" i="26"/>
  <c r="D89" i="26"/>
  <c r="D90" i="26"/>
  <c r="D75" i="26"/>
  <c r="D76" i="26"/>
  <c r="D78" i="26"/>
  <c r="D79" i="26"/>
  <c r="D80" i="26"/>
  <c r="D69" i="26"/>
  <c r="D70" i="26"/>
  <c r="D71" i="26"/>
  <c r="D72" i="26"/>
  <c r="D51" i="26"/>
  <c r="D52" i="26"/>
  <c r="D53" i="26"/>
  <c r="D54" i="26"/>
  <c r="D47" i="26"/>
  <c r="D48" i="26"/>
  <c r="D49" i="26"/>
  <c r="D57" i="26"/>
  <c r="D59" i="26"/>
  <c r="D60" i="26"/>
  <c r="D61" i="26"/>
  <c r="D62" i="26"/>
  <c r="D64" i="26"/>
  <c r="D65" i="26"/>
  <c r="D66" i="26"/>
  <c r="D67" i="26"/>
  <c r="BG6" i="23" l="1"/>
  <c r="BG7" i="23"/>
  <c r="BG78" i="23" s="1"/>
  <c r="BF5" i="21"/>
  <c r="BE115" i="21"/>
  <c r="BE103" i="21"/>
  <c r="BE95" i="21"/>
  <c r="BE87" i="21"/>
  <c r="BF4" i="12"/>
  <c r="BE105" i="12"/>
  <c r="BE27" i="12"/>
  <c r="BE5" i="16"/>
  <c r="BD190" i="16"/>
  <c r="BD126" i="16"/>
  <c r="BD35" i="16"/>
  <c r="D35" i="26"/>
  <c r="BH6" i="23" l="1"/>
  <c r="BH7" i="23"/>
  <c r="BH78" i="23" s="1"/>
  <c r="BG5" i="21"/>
  <c r="BF115" i="21"/>
  <c r="BF103" i="21"/>
  <c r="BF95" i="21"/>
  <c r="BF87" i="21"/>
  <c r="BG4" i="12"/>
  <c r="BF105" i="12"/>
  <c r="BF27" i="12"/>
  <c r="BF5" i="16"/>
  <c r="BE190" i="16"/>
  <c r="BE126" i="16"/>
  <c r="BE35" i="16"/>
  <c r="D40" i="21"/>
  <c r="D17" i="21"/>
  <c r="D63" i="21"/>
  <c r="D7" i="21"/>
  <c r="Y76" i="16"/>
  <c r="Y75" i="16" s="1"/>
  <c r="X76" i="16"/>
  <c r="X75" i="16" s="1"/>
  <c r="I76" i="16"/>
  <c r="H76" i="16"/>
  <c r="H75" i="16" s="1"/>
  <c r="G76" i="16"/>
  <c r="G75" i="16" s="1"/>
  <c r="F76" i="16"/>
  <c r="F75" i="16" s="1"/>
  <c r="Y48" i="16"/>
  <c r="Y36" i="16" s="1"/>
  <c r="X48" i="16"/>
  <c r="X36" i="16" s="1"/>
  <c r="I48" i="16"/>
  <c r="D6" i="31" s="1"/>
  <c r="H48" i="16"/>
  <c r="H36" i="16" s="1"/>
  <c r="G48" i="16"/>
  <c r="C6" i="31" s="1"/>
  <c r="F48" i="16"/>
  <c r="G15" i="13"/>
  <c r="C34" i="31" s="1"/>
  <c r="BI6" i="23" l="1"/>
  <c r="BI7" i="23"/>
  <c r="BI78" i="23" s="1"/>
  <c r="BH5" i="21"/>
  <c r="BG103" i="21"/>
  <c r="BG115" i="21"/>
  <c r="BG95" i="21"/>
  <c r="BG87" i="21"/>
  <c r="BH4" i="12"/>
  <c r="BG105" i="12"/>
  <c r="BG27" i="12"/>
  <c r="I27" i="23"/>
  <c r="I75" i="16"/>
  <c r="BG5" i="16"/>
  <c r="BF126" i="16"/>
  <c r="BF35" i="16"/>
  <c r="BF190" i="16"/>
  <c r="F6" i="31"/>
  <c r="I36" i="16"/>
  <c r="G36" i="16"/>
  <c r="F36" i="16"/>
  <c r="D74" i="26"/>
  <c r="F86" i="16"/>
  <c r="F50" i="23" s="1"/>
  <c r="C23" i="26"/>
  <c r="D23" i="26"/>
  <c r="C24" i="26"/>
  <c r="D24" i="26"/>
  <c r="C26" i="26"/>
  <c r="D26" i="26"/>
  <c r="BJ6" i="23" l="1"/>
  <c r="BJ7" i="23"/>
  <c r="BJ78" i="23" s="1"/>
  <c r="BI5" i="21"/>
  <c r="BH115" i="21"/>
  <c r="BH103" i="21"/>
  <c r="BH95" i="21"/>
  <c r="BH87" i="21"/>
  <c r="BI4" i="12"/>
  <c r="BH105" i="12"/>
  <c r="BH27" i="12"/>
  <c r="BH5" i="16"/>
  <c r="BG35" i="16"/>
  <c r="BG126" i="16"/>
  <c r="BG190" i="16"/>
  <c r="D3" i="31"/>
  <c r="I5" i="31" s="1"/>
  <c r="C3" i="31"/>
  <c r="H5" i="31" s="1"/>
  <c r="C11" i="31"/>
  <c r="G193" i="26"/>
  <c r="G173" i="26"/>
  <c r="G24" i="26"/>
  <c r="G23" i="26"/>
  <c r="G103" i="16"/>
  <c r="C19" i="31" s="1"/>
  <c r="F103" i="16"/>
  <c r="BK6" i="23" l="1"/>
  <c r="BK7" i="23"/>
  <c r="BK78" i="23" s="1"/>
  <c r="BJ5" i="21"/>
  <c r="BI115" i="21"/>
  <c r="BI103" i="21"/>
  <c r="BI95" i="21"/>
  <c r="BI87" i="21"/>
  <c r="BJ4" i="12"/>
  <c r="BI105" i="12"/>
  <c r="BI27" i="12"/>
  <c r="BI5" i="16"/>
  <c r="BH190" i="16"/>
  <c r="BH126" i="16"/>
  <c r="BH35" i="16"/>
  <c r="F3" i="31"/>
  <c r="D77" i="26"/>
  <c r="D11" i="31"/>
  <c r="F11" i="31" s="1"/>
  <c r="C159" i="26"/>
  <c r="C171" i="26"/>
  <c r="C176" i="26"/>
  <c r="C179" i="26"/>
  <c r="C183" i="26"/>
  <c r="C184" i="26"/>
  <c r="C124" i="26"/>
  <c r="C131" i="26"/>
  <c r="C132" i="26"/>
  <c r="C133" i="26"/>
  <c r="F133" i="26" s="1"/>
  <c r="C134" i="26"/>
  <c r="C137" i="26"/>
  <c r="C138" i="26"/>
  <c r="C139" i="26"/>
  <c r="C140" i="26"/>
  <c r="C141" i="26"/>
  <c r="C142" i="26"/>
  <c r="C143" i="26"/>
  <c r="F143" i="26" s="1"/>
  <c r="C144" i="26"/>
  <c r="C146" i="26"/>
  <c r="G148" i="26"/>
  <c r="C109" i="26"/>
  <c r="C103" i="26"/>
  <c r="C99" i="26"/>
  <c r="C97" i="26"/>
  <c r="C96" i="26"/>
  <c r="C85" i="26"/>
  <c r="C80" i="26"/>
  <c r="C79" i="26"/>
  <c r="C78" i="26"/>
  <c r="C77" i="26"/>
  <c r="C76" i="26"/>
  <c r="C75" i="26"/>
  <c r="C67" i="26"/>
  <c r="C66" i="26"/>
  <c r="C65" i="26"/>
  <c r="C64" i="26"/>
  <c r="C62" i="26"/>
  <c r="C57" i="26"/>
  <c r="D22" i="26"/>
  <c r="D25" i="26"/>
  <c r="D5" i="26"/>
  <c r="D6" i="26"/>
  <c r="D7" i="26"/>
  <c r="C25" i="26"/>
  <c r="C22" i="26"/>
  <c r="C6" i="26"/>
  <c r="C7" i="26"/>
  <c r="G117" i="26"/>
  <c r="G28" i="26"/>
  <c r="G26" i="26"/>
  <c r="G20" i="26"/>
  <c r="G8" i="26"/>
  <c r="D190" i="26"/>
  <c r="D185" i="26"/>
  <c r="D73" i="26"/>
  <c r="D68" i="26"/>
  <c r="D50" i="26"/>
  <c r="D46" i="26"/>
  <c r="D34" i="26" s="1"/>
  <c r="B1" i="26"/>
  <c r="I21" i="13"/>
  <c r="D36" i="31" s="1"/>
  <c r="I15" i="13"/>
  <c r="C74" i="26"/>
  <c r="C68" i="26"/>
  <c r="D63" i="26"/>
  <c r="X58" i="16"/>
  <c r="Y58" i="16"/>
  <c r="C58" i="26"/>
  <c r="C50" i="26"/>
  <c r="C46" i="26"/>
  <c r="C34" i="26" s="1"/>
  <c r="BL6" i="23" l="1"/>
  <c r="BL7" i="23"/>
  <c r="BL78" i="23" s="1"/>
  <c r="BK5" i="21"/>
  <c r="BJ115" i="21"/>
  <c r="BJ103" i="21"/>
  <c r="BJ95" i="21"/>
  <c r="BJ87" i="21"/>
  <c r="BK4" i="12"/>
  <c r="BJ105" i="12"/>
  <c r="BJ27" i="12"/>
  <c r="D34" i="31"/>
  <c r="I20" i="13"/>
  <c r="BJ5" i="16"/>
  <c r="BI190" i="16"/>
  <c r="BI126" i="16"/>
  <c r="BI35" i="16"/>
  <c r="G144" i="26"/>
  <c r="F142" i="26"/>
  <c r="F138" i="26"/>
  <c r="G134" i="26"/>
  <c r="F132" i="26"/>
  <c r="F124" i="26"/>
  <c r="G184" i="26"/>
  <c r="G146" i="26"/>
  <c r="G143" i="26"/>
  <c r="G139" i="26"/>
  <c r="G133" i="26"/>
  <c r="G183" i="26"/>
  <c r="G179" i="26"/>
  <c r="G131" i="26"/>
  <c r="D33" i="31"/>
  <c r="D130" i="26"/>
  <c r="G141" i="26"/>
  <c r="G140" i="26"/>
  <c r="G137" i="26"/>
  <c r="I32" i="13"/>
  <c r="D136" i="26"/>
  <c r="D145" i="26" s="1"/>
  <c r="G203" i="26"/>
  <c r="G198" i="26"/>
  <c r="G195" i="26"/>
  <c r="G192" i="26"/>
  <c r="G189" i="26"/>
  <c r="F187" i="26"/>
  <c r="G204" i="26"/>
  <c r="G202" i="26"/>
  <c r="G199" i="26"/>
  <c r="G197" i="26"/>
  <c r="G194" i="26"/>
  <c r="G191" i="26"/>
  <c r="G188" i="26"/>
  <c r="G186" i="26"/>
  <c r="G171" i="26"/>
  <c r="G169" i="26"/>
  <c r="G166" i="26"/>
  <c r="G164" i="26"/>
  <c r="F170" i="26"/>
  <c r="G168" i="26"/>
  <c r="G165" i="26"/>
  <c r="G163" i="26"/>
  <c r="I58" i="16"/>
  <c r="D9" i="31" s="1"/>
  <c r="D58" i="26"/>
  <c r="D56" i="26" s="1"/>
  <c r="D55" i="26" s="1"/>
  <c r="G35" i="26"/>
  <c r="G48" i="26"/>
  <c r="F51" i="26"/>
  <c r="G53" i="26"/>
  <c r="G57" i="26"/>
  <c r="G60" i="26"/>
  <c r="G62" i="26"/>
  <c r="G65" i="26"/>
  <c r="G67" i="26"/>
  <c r="G70" i="26"/>
  <c r="G75" i="26"/>
  <c r="G77" i="26"/>
  <c r="G79" i="26"/>
  <c r="G87" i="26"/>
  <c r="G89" i="26"/>
  <c r="G96" i="26"/>
  <c r="G103" i="26"/>
  <c r="D86" i="26"/>
  <c r="G47" i="26"/>
  <c r="G49" i="26"/>
  <c r="G52" i="26"/>
  <c r="G54" i="26"/>
  <c r="G59" i="26"/>
  <c r="G61" i="26"/>
  <c r="G64" i="26"/>
  <c r="G66" i="26"/>
  <c r="G69" i="26"/>
  <c r="G71" i="26"/>
  <c r="G72" i="26"/>
  <c r="G76" i="26"/>
  <c r="G78" i="26"/>
  <c r="G80" i="26"/>
  <c r="G85" i="26"/>
  <c r="G88" i="26"/>
  <c r="G90" i="26"/>
  <c r="G97" i="26"/>
  <c r="G99" i="26"/>
  <c r="G109" i="26"/>
  <c r="G7" i="26"/>
  <c r="G5" i="26"/>
  <c r="G187" i="26"/>
  <c r="H7" i="24"/>
  <c r="I113" i="12"/>
  <c r="F78" i="26"/>
  <c r="G138" i="26"/>
  <c r="F139" i="26"/>
  <c r="F61" i="26"/>
  <c r="F197" i="26"/>
  <c r="G132" i="26"/>
  <c r="G142" i="26"/>
  <c r="F131" i="26"/>
  <c r="F137" i="26"/>
  <c r="F141" i="26"/>
  <c r="G124" i="26"/>
  <c r="F97" i="26"/>
  <c r="F88" i="26"/>
  <c r="F71" i="26"/>
  <c r="F47" i="26"/>
  <c r="F134" i="26"/>
  <c r="F140" i="26"/>
  <c r="F144" i="26"/>
  <c r="F166" i="26"/>
  <c r="F67" i="26"/>
  <c r="F57" i="26"/>
  <c r="G170" i="26"/>
  <c r="I67" i="12"/>
  <c r="I16" i="24" s="1"/>
  <c r="F191" i="26"/>
  <c r="G25" i="26"/>
  <c r="F99" i="26"/>
  <c r="F96" i="26"/>
  <c r="G51" i="26"/>
  <c r="F179" i="26"/>
  <c r="F183" i="26"/>
  <c r="F189" i="26"/>
  <c r="F194" i="26"/>
  <c r="F199" i="26"/>
  <c r="F203" i="26"/>
  <c r="F35" i="26"/>
  <c r="G74" i="26"/>
  <c r="F74" i="26"/>
  <c r="C73" i="26"/>
  <c r="G68" i="26"/>
  <c r="G6" i="26"/>
  <c r="F103" i="26"/>
  <c r="F90" i="26"/>
  <c r="F80" i="26"/>
  <c r="F76" i="26"/>
  <c r="F72" i="26"/>
  <c r="F69" i="26"/>
  <c r="F65" i="26"/>
  <c r="F59" i="26"/>
  <c r="F53" i="26"/>
  <c r="F49" i="26"/>
  <c r="G17" i="26"/>
  <c r="G22" i="26"/>
  <c r="G50" i="26"/>
  <c r="F50" i="26"/>
  <c r="F109" i="26"/>
  <c r="F89" i="26"/>
  <c r="F87" i="26"/>
  <c r="F85" i="26"/>
  <c r="F79" i="26"/>
  <c r="F77" i="26"/>
  <c r="F75" i="26"/>
  <c r="F70" i="26"/>
  <c r="F68" i="26"/>
  <c r="F66" i="26"/>
  <c r="F64" i="26"/>
  <c r="F62" i="26"/>
  <c r="F60" i="26"/>
  <c r="F54" i="26"/>
  <c r="F52" i="26"/>
  <c r="F48" i="26"/>
  <c r="F164" i="26"/>
  <c r="F168" i="26"/>
  <c r="G18" i="26"/>
  <c r="F163" i="26"/>
  <c r="F165" i="26"/>
  <c r="F169" i="26"/>
  <c r="F171" i="26"/>
  <c r="F184" i="26"/>
  <c r="F186" i="26"/>
  <c r="F188" i="26"/>
  <c r="F192" i="26"/>
  <c r="F195" i="26"/>
  <c r="F198" i="26"/>
  <c r="F202" i="26"/>
  <c r="F204" i="26"/>
  <c r="G46" i="26"/>
  <c r="F46" i="26"/>
  <c r="F5" i="24"/>
  <c r="G5" i="24"/>
  <c r="H5" i="24"/>
  <c r="I5" i="24"/>
  <c r="I12" i="24"/>
  <c r="F7" i="24"/>
  <c r="G7" i="24"/>
  <c r="I7" i="24"/>
  <c r="X7" i="24"/>
  <c r="X6" i="24" s="1"/>
  <c r="Y7" i="24"/>
  <c r="Y6" i="24" s="1"/>
  <c r="BM6" i="23" l="1"/>
  <c r="BM7" i="23"/>
  <c r="BM78" i="23" s="1"/>
  <c r="BL5" i="21"/>
  <c r="BK115" i="21"/>
  <c r="BK95" i="21"/>
  <c r="BK103" i="21"/>
  <c r="BK87" i="21"/>
  <c r="BL4" i="12"/>
  <c r="BK105" i="12"/>
  <c r="BK27" i="12"/>
  <c r="D35" i="31"/>
  <c r="BT2" i="24"/>
  <c r="BP2" i="24"/>
  <c r="BL2" i="24"/>
  <c r="BH2" i="24"/>
  <c r="BD2" i="24"/>
  <c r="AZ2" i="24"/>
  <c r="AV2" i="24"/>
  <c r="AR2" i="24"/>
  <c r="AN2" i="24"/>
  <c r="AJ2" i="24"/>
  <c r="AF2" i="24"/>
  <c r="AB2" i="24"/>
  <c r="X2" i="24"/>
  <c r="T2" i="24"/>
  <c r="P2" i="24"/>
  <c r="L2" i="24"/>
  <c r="BM2" i="24"/>
  <c r="BS2" i="24"/>
  <c r="BO2" i="24"/>
  <c r="BK2" i="24"/>
  <c r="BG2" i="24"/>
  <c r="BC2" i="24"/>
  <c r="AY2" i="24"/>
  <c r="AU2" i="24"/>
  <c r="AQ2" i="24"/>
  <c r="AM2" i="24"/>
  <c r="AI2" i="24"/>
  <c r="AE2" i="24"/>
  <c r="AA2" i="24"/>
  <c r="W2" i="24"/>
  <c r="S2" i="24"/>
  <c r="O2" i="24"/>
  <c r="K2" i="24"/>
  <c r="BU2" i="24"/>
  <c r="BI2" i="24"/>
  <c r="BA2" i="24"/>
  <c r="AS2" i="24"/>
  <c r="AG2" i="24"/>
  <c r="Y2" i="24"/>
  <c r="Q2" i="24"/>
  <c r="BR2" i="24"/>
  <c r="BN2" i="24"/>
  <c r="BJ2" i="24"/>
  <c r="BF2" i="24"/>
  <c r="BB2" i="24"/>
  <c r="AX2" i="24"/>
  <c r="AT2" i="24"/>
  <c r="AP2" i="24"/>
  <c r="AL2" i="24"/>
  <c r="AH2" i="24"/>
  <c r="AD2" i="24"/>
  <c r="Z2" i="24"/>
  <c r="V2" i="24"/>
  <c r="R2" i="24"/>
  <c r="N2" i="24"/>
  <c r="J2" i="24"/>
  <c r="BQ2" i="24"/>
  <c r="BE2" i="24"/>
  <c r="AW2" i="24"/>
  <c r="AO2" i="24"/>
  <c r="AK2" i="24"/>
  <c r="AC2" i="24"/>
  <c r="U2" i="24"/>
  <c r="M2" i="24"/>
  <c r="BK5" i="16"/>
  <c r="BJ126" i="16"/>
  <c r="BJ35" i="16"/>
  <c r="BJ190" i="16"/>
  <c r="I57" i="16"/>
  <c r="D8" i="31" s="1"/>
  <c r="D135" i="26"/>
  <c r="I89" i="21"/>
  <c r="F58" i="26"/>
  <c r="G58" i="26"/>
  <c r="G73" i="26"/>
  <c r="F34" i="26"/>
  <c r="G34" i="26"/>
  <c r="D81" i="26"/>
  <c r="I6" i="24"/>
  <c r="G6" i="24"/>
  <c r="F73" i="26"/>
  <c r="H6" i="24"/>
  <c r="F6" i="24"/>
  <c r="BN6" i="23" l="1"/>
  <c r="BN7" i="23"/>
  <c r="BN78" i="23" s="1"/>
  <c r="BM5" i="21"/>
  <c r="BL115" i="21"/>
  <c r="BL103" i="21"/>
  <c r="BL95" i="21"/>
  <c r="BL87" i="21"/>
  <c r="BM4" i="12"/>
  <c r="BL105" i="12"/>
  <c r="BL27" i="12"/>
  <c r="BL5" i="16"/>
  <c r="BK35" i="16"/>
  <c r="BK126" i="16"/>
  <c r="BK190" i="16"/>
  <c r="I43" i="26"/>
  <c r="I113" i="26"/>
  <c r="I38" i="26"/>
  <c r="I40" i="26"/>
  <c r="I42" i="26"/>
  <c r="I44" i="26"/>
  <c r="I37" i="26"/>
  <c r="I39" i="26"/>
  <c r="I41" i="26"/>
  <c r="I96" i="21"/>
  <c r="E34" i="31" s="1"/>
  <c r="H13" i="31"/>
  <c r="I84" i="16"/>
  <c r="D82" i="26"/>
  <c r="I141" i="26"/>
  <c r="I86" i="26"/>
  <c r="I70" i="26"/>
  <c r="I144" i="26"/>
  <c r="I142" i="26"/>
  <c r="I140" i="26"/>
  <c r="I138" i="26"/>
  <c r="I136" i="26"/>
  <c r="I133" i="26"/>
  <c r="I131" i="26"/>
  <c r="I124" i="26"/>
  <c r="I97" i="26"/>
  <c r="I88" i="26"/>
  <c r="I80" i="26"/>
  <c r="I76" i="26"/>
  <c r="I67" i="26"/>
  <c r="I63" i="26"/>
  <c r="I59" i="26"/>
  <c r="I53" i="26"/>
  <c r="I48" i="26"/>
  <c r="I143" i="26"/>
  <c r="I139" i="26"/>
  <c r="I137" i="26"/>
  <c r="I134" i="26"/>
  <c r="I132" i="26"/>
  <c r="I130" i="26"/>
  <c r="I90" i="26"/>
  <c r="I78" i="26"/>
  <c r="I74" i="26"/>
  <c r="I65" i="26"/>
  <c r="I61" i="26"/>
  <c r="I57" i="26"/>
  <c r="I51" i="26"/>
  <c r="I103" i="26"/>
  <c r="I47" i="26"/>
  <c r="I52" i="26"/>
  <c r="I58" i="26"/>
  <c r="I62" i="26"/>
  <c r="I71" i="26"/>
  <c r="I87" i="26"/>
  <c r="I46" i="26"/>
  <c r="I49" i="26"/>
  <c r="I54" i="26"/>
  <c r="I60" i="26"/>
  <c r="I64" i="26"/>
  <c r="I69" i="26"/>
  <c r="I72" i="26"/>
  <c r="I77" i="26"/>
  <c r="I85" i="26"/>
  <c r="I89" i="26"/>
  <c r="I99" i="26"/>
  <c r="I66" i="26"/>
  <c r="I75" i="26"/>
  <c r="I79" i="26"/>
  <c r="I96" i="26"/>
  <c r="I35" i="26"/>
  <c r="I13" i="24"/>
  <c r="I14" i="24" s="1"/>
  <c r="H27" i="23"/>
  <c r="X27" i="23"/>
  <c r="Y27" i="23"/>
  <c r="Y25" i="23"/>
  <c r="X25" i="23"/>
  <c r="G23" i="23"/>
  <c r="BO6" i="23" l="1"/>
  <c r="BO7" i="23"/>
  <c r="BO78" i="23" s="1"/>
  <c r="BN5" i="21"/>
  <c r="BM115" i="21"/>
  <c r="BM103" i="21"/>
  <c r="BM95" i="21"/>
  <c r="BM87" i="21"/>
  <c r="BN4" i="12"/>
  <c r="BM105" i="12"/>
  <c r="BM27" i="12"/>
  <c r="BM5" i="16"/>
  <c r="BL190" i="16"/>
  <c r="BL126" i="16"/>
  <c r="BL35" i="16"/>
  <c r="I85" i="16"/>
  <c r="D14" i="31" s="1"/>
  <c r="I7" i="31" s="1"/>
  <c r="D13" i="31"/>
  <c r="I106" i="12"/>
  <c r="I9" i="24"/>
  <c r="E23" i="23"/>
  <c r="C190" i="26"/>
  <c r="F22" i="24"/>
  <c r="BP6" i="23" l="1"/>
  <c r="BP7" i="23"/>
  <c r="BP78" i="23" s="1"/>
  <c r="BO5" i="21"/>
  <c r="BN115" i="21"/>
  <c r="BN103" i="21"/>
  <c r="BN95" i="21"/>
  <c r="BN87" i="21"/>
  <c r="BO4" i="12"/>
  <c r="BN105" i="12"/>
  <c r="BN27" i="12"/>
  <c r="BN5" i="16"/>
  <c r="BM190" i="16"/>
  <c r="BM126" i="16"/>
  <c r="BM35" i="16"/>
  <c r="I10" i="24"/>
  <c r="I115" i="12"/>
  <c r="F67" i="12"/>
  <c r="F16" i="24" s="1"/>
  <c r="F69" i="12"/>
  <c r="F17" i="24" s="1"/>
  <c r="G22" i="24"/>
  <c r="G190" i="26"/>
  <c r="F190" i="26"/>
  <c r="Y57" i="16"/>
  <c r="Y84" i="16" s="1"/>
  <c r="X57" i="16"/>
  <c r="X84" i="16" s="1"/>
  <c r="G46" i="23"/>
  <c r="E46" i="23" s="1"/>
  <c r="BQ6" i="23" l="1"/>
  <c r="BQ7" i="23"/>
  <c r="BQ78" i="23" s="1"/>
  <c r="BP5" i="21"/>
  <c r="BO103" i="21"/>
  <c r="BO95" i="21"/>
  <c r="BO115" i="21"/>
  <c r="BO87" i="21"/>
  <c r="BP4" i="12"/>
  <c r="BO105" i="12"/>
  <c r="BO27" i="12"/>
  <c r="BO5" i="16"/>
  <c r="BN126" i="16"/>
  <c r="BN35" i="16"/>
  <c r="BN190" i="16"/>
  <c r="Y85" i="16"/>
  <c r="X85" i="16"/>
  <c r="BR6" i="23" l="1"/>
  <c r="BR7" i="23"/>
  <c r="BR78" i="23" s="1"/>
  <c r="BQ5" i="21"/>
  <c r="BP115" i="21"/>
  <c r="BP103" i="21"/>
  <c r="BP95" i="21"/>
  <c r="BP87" i="21"/>
  <c r="BQ4" i="12"/>
  <c r="BP105" i="12"/>
  <c r="BP27" i="12"/>
  <c r="BP5" i="16"/>
  <c r="BO35" i="16"/>
  <c r="BO126" i="16"/>
  <c r="BO190" i="16"/>
  <c r="G36" i="26"/>
  <c r="A3" i="23"/>
  <c r="BS6" i="23" l="1"/>
  <c r="BS7" i="23"/>
  <c r="BS78" i="23" s="1"/>
  <c r="BR5" i="21"/>
  <c r="BQ115" i="21"/>
  <c r="BQ103" i="21"/>
  <c r="BQ95" i="21"/>
  <c r="BQ87" i="21"/>
  <c r="BR4" i="12"/>
  <c r="BQ105" i="12"/>
  <c r="BQ27" i="12"/>
  <c r="BQ5" i="16"/>
  <c r="BP190" i="16"/>
  <c r="BP126" i="16"/>
  <c r="BP35" i="16"/>
  <c r="Y13" i="24"/>
  <c r="X13" i="24"/>
  <c r="BT6" i="23" l="1"/>
  <c r="BT7" i="23"/>
  <c r="BT78" i="23" s="1"/>
  <c r="BS5" i="21"/>
  <c r="BR115" i="21"/>
  <c r="BR103" i="21"/>
  <c r="BR95" i="21"/>
  <c r="BR87" i="21"/>
  <c r="BS4" i="12"/>
  <c r="BR105" i="12"/>
  <c r="BR27" i="12"/>
  <c r="BR5" i="16"/>
  <c r="BQ190" i="16"/>
  <c r="BQ126" i="16"/>
  <c r="BQ35" i="16"/>
  <c r="S12" i="24"/>
  <c r="U12" i="24"/>
  <c r="W12" i="24"/>
  <c r="Y12" i="24"/>
  <c r="Y14" i="24" s="1"/>
  <c r="T12" i="24"/>
  <c r="V12" i="24"/>
  <c r="X12" i="24"/>
  <c r="X14" i="24" s="1"/>
  <c r="J12" i="24"/>
  <c r="L12" i="24"/>
  <c r="K12" i="24"/>
  <c r="M12" i="24"/>
  <c r="G12" i="24"/>
  <c r="F12" i="24"/>
  <c r="H12" i="24"/>
  <c r="BU6" i="23" l="1"/>
  <c r="BU7" i="23"/>
  <c r="BU78" i="23" s="1"/>
  <c r="BT5" i="21"/>
  <c r="BS103" i="21"/>
  <c r="BS115" i="21"/>
  <c r="BS95" i="21"/>
  <c r="BS87" i="21"/>
  <c r="BT4" i="12"/>
  <c r="BS105" i="12"/>
  <c r="BS27" i="12"/>
  <c r="BS5" i="16"/>
  <c r="BR126" i="16"/>
  <c r="BR35" i="16"/>
  <c r="BR190" i="16"/>
  <c r="G89" i="21"/>
  <c r="N12" i="24"/>
  <c r="BU5" i="21" l="1"/>
  <c r="BT115" i="21"/>
  <c r="BT103" i="21"/>
  <c r="BT95" i="21"/>
  <c r="BT87" i="21"/>
  <c r="BU4" i="12"/>
  <c r="BT105" i="12"/>
  <c r="BT27" i="12"/>
  <c r="BT5" i="16"/>
  <c r="BS35" i="16"/>
  <c r="BS126" i="16"/>
  <c r="BS190" i="16"/>
  <c r="G96" i="21"/>
  <c r="O12" i="24"/>
  <c r="P12" i="24"/>
  <c r="X67" i="12"/>
  <c r="X16" i="24" s="1"/>
  <c r="BU115" i="21" l="1"/>
  <c r="BU103" i="21"/>
  <c r="BU95" i="21"/>
  <c r="BU87" i="21"/>
  <c r="BU105" i="12"/>
  <c r="BU27" i="12"/>
  <c r="BU5" i="16"/>
  <c r="BT190" i="16"/>
  <c r="BT126" i="16"/>
  <c r="BT35" i="16"/>
  <c r="F34" i="31"/>
  <c r="Q12" i="24"/>
  <c r="X15" i="13"/>
  <c r="X35" i="23" s="1"/>
  <c r="Y15" i="13"/>
  <c r="Y35" i="23" s="1"/>
  <c r="BU190" i="16" l="1"/>
  <c r="BU126" i="16"/>
  <c r="BU35" i="16"/>
  <c r="Y106" i="12"/>
  <c r="Y9" i="24"/>
  <c r="X106" i="12"/>
  <c r="X9" i="24"/>
  <c r="Y113" i="12"/>
  <c r="X113" i="12"/>
  <c r="Y20" i="13"/>
  <c r="X20" i="13"/>
  <c r="R12" i="24" l="1"/>
  <c r="Y115" i="12" l="1"/>
  <c r="Y10" i="24"/>
  <c r="X115" i="12"/>
  <c r="X10" i="24"/>
  <c r="F108" i="12" l="1"/>
  <c r="G108" i="12"/>
  <c r="A1" i="18" l="1"/>
  <c r="A1" i="21" l="1"/>
  <c r="G44" i="23" l="1"/>
  <c r="C185" i="26"/>
  <c r="G13" i="24"/>
  <c r="G14" i="24" s="1"/>
  <c r="E43" i="12"/>
  <c r="H67" i="12"/>
  <c r="H16" i="24" s="1"/>
  <c r="G67" i="12"/>
  <c r="G16" i="24" s="1"/>
  <c r="E44" i="23" l="1"/>
  <c r="E38" i="12" s="1"/>
  <c r="F185" i="26"/>
  <c r="G185" i="26"/>
  <c r="A1" i="12"/>
  <c r="H21" i="13"/>
  <c r="H32" i="13" s="1"/>
  <c r="G21" i="13"/>
  <c r="C36" i="31" s="1"/>
  <c r="F36" i="31" s="1"/>
  <c r="F32" i="13"/>
  <c r="H15" i="13"/>
  <c r="F15" i="13"/>
  <c r="A1" i="16"/>
  <c r="A1" i="13"/>
  <c r="A16" i="16" l="1"/>
  <c r="A18" i="16"/>
  <c r="B14" i="26" s="1"/>
  <c r="A15" i="16"/>
  <c r="B12" i="26" s="1"/>
  <c r="A13" i="16"/>
  <c r="A17" i="16"/>
  <c r="B13" i="26" s="1"/>
  <c r="A14" i="16"/>
  <c r="B11" i="26" s="1"/>
  <c r="A12" i="16"/>
  <c r="B10" i="26"/>
  <c r="A21" i="16"/>
  <c r="A20" i="16"/>
  <c r="A19" i="16"/>
  <c r="B15" i="26" s="1"/>
  <c r="A45" i="16"/>
  <c r="B44" i="26" s="1"/>
  <c r="A43" i="16"/>
  <c r="B42" i="26" s="1"/>
  <c r="A44" i="16"/>
  <c r="B43" i="26" s="1"/>
  <c r="B30" i="16"/>
  <c r="B28" i="16"/>
  <c r="A30" i="16"/>
  <c r="B27" i="26" s="1"/>
  <c r="B29" i="16"/>
  <c r="A28" i="16"/>
  <c r="B25" i="26" s="1"/>
  <c r="A29" i="16"/>
  <c r="B26" i="26" s="1"/>
  <c r="I19" i="16"/>
  <c r="I16" i="16" s="1"/>
  <c r="G19" i="16"/>
  <c r="G16" i="16" s="1"/>
  <c r="C19" i="26" s="1"/>
  <c r="C130" i="26"/>
  <c r="H89" i="21"/>
  <c r="H96" i="21" s="1"/>
  <c r="F89" i="21"/>
  <c r="F96" i="21" s="1"/>
  <c r="G32" i="13"/>
  <c r="C35" i="31" s="1"/>
  <c r="F35" i="31" s="1"/>
  <c r="C145" i="26"/>
  <c r="C136" i="26"/>
  <c r="F20" i="13"/>
  <c r="H20" i="13"/>
  <c r="C135" i="26" s="1"/>
  <c r="G20" i="13"/>
  <c r="C33" i="31" s="1"/>
  <c r="H113" i="12"/>
  <c r="F113" i="12"/>
  <c r="G113" i="12"/>
  <c r="D19" i="26" l="1"/>
  <c r="G19" i="26" s="1"/>
  <c r="C15" i="26"/>
  <c r="G11" i="23"/>
  <c r="D15" i="26"/>
  <c r="I11" i="23"/>
  <c r="F130" i="26"/>
  <c r="F13" i="24"/>
  <c r="F14" i="24" s="1"/>
  <c r="G130" i="26"/>
  <c r="H13" i="24"/>
  <c r="H14" i="24" s="1"/>
  <c r="F25" i="23"/>
  <c r="G6" i="13"/>
  <c r="F6" i="13"/>
  <c r="F136" i="26"/>
  <c r="G136" i="26"/>
  <c r="G135" i="26"/>
  <c r="F135" i="26"/>
  <c r="F145" i="26"/>
  <c r="G145" i="26"/>
  <c r="G27" i="23"/>
  <c r="H58" i="16"/>
  <c r="C63" i="26"/>
  <c r="H25" i="23"/>
  <c r="F27" i="23"/>
  <c r="C86" i="26"/>
  <c r="F58" i="16"/>
  <c r="G58" i="16"/>
  <c r="C9" i="31" s="1"/>
  <c r="F9" i="31" s="1"/>
  <c r="G25" i="23"/>
  <c r="G29" i="23"/>
  <c r="E29" i="23" s="1"/>
  <c r="G15" i="26" l="1"/>
  <c r="F15" i="26"/>
  <c r="E11" i="23"/>
  <c r="E21" i="16" s="1"/>
  <c r="F63" i="23"/>
  <c r="G63" i="23"/>
  <c r="G86" i="26"/>
  <c r="F86" i="26"/>
  <c r="C56" i="26"/>
  <c r="H57" i="16"/>
  <c r="E89" i="16"/>
  <c r="E60" i="16"/>
  <c r="G63" i="26"/>
  <c r="F63" i="26"/>
  <c r="C55" i="26" l="1"/>
  <c r="H84" i="16"/>
  <c r="F56" i="26"/>
  <c r="G56" i="26"/>
  <c r="G57" i="16"/>
  <c r="C8" i="31" s="1"/>
  <c r="G84" i="16" l="1"/>
  <c r="F57" i="16"/>
  <c r="F55" i="26"/>
  <c r="G55" i="26"/>
  <c r="G95" i="16" l="1"/>
  <c r="C16" i="31" s="1"/>
  <c r="C13" i="31"/>
  <c r="F13" i="31" s="1"/>
  <c r="G9" i="24"/>
  <c r="F84" i="16"/>
  <c r="F95" i="16" s="1"/>
  <c r="F5" i="13" s="1"/>
  <c r="H9" i="24"/>
  <c r="C81" i="26"/>
  <c r="G85" i="16"/>
  <c r="C14" i="31" s="1"/>
  <c r="H7" i="31" s="1"/>
  <c r="H85" i="16"/>
  <c r="G10" i="24" l="1"/>
  <c r="F107" i="12"/>
  <c r="F9" i="24"/>
  <c r="F85" i="16"/>
  <c r="F115" i="12" s="1"/>
  <c r="H10" i="24"/>
  <c r="C82" i="26"/>
  <c r="G81" i="26"/>
  <c r="F81" i="26"/>
  <c r="G107" i="12"/>
  <c r="G106" i="12"/>
  <c r="H106" i="12"/>
  <c r="F106" i="12"/>
  <c r="F118" i="12" s="1"/>
  <c r="G115" i="12"/>
  <c r="H115" i="12"/>
  <c r="G82" i="26" l="1"/>
  <c r="F10" i="24"/>
  <c r="G122" i="12"/>
  <c r="F122" i="12"/>
  <c r="F117" i="12"/>
  <c r="G117" i="12"/>
  <c r="G5" i="13"/>
  <c r="G61" i="23" l="1"/>
  <c r="G14" i="13"/>
  <c r="F61" i="23"/>
  <c r="C102" i="26" l="1"/>
  <c r="D102" i="26"/>
  <c r="I102" i="26" s="1"/>
  <c r="F102" i="26" l="1"/>
  <c r="G102" i="26"/>
  <c r="Y10" i="13" l="1"/>
  <c r="Y103" i="16" l="1"/>
  <c r="Y108" i="12"/>
  <c r="Y117" i="12" s="1"/>
  <c r="Y21" i="13"/>
  <c r="Y32" i="13" s="1"/>
  <c r="Y108" i="16" l="1"/>
  <c r="Z121" i="12" s="1"/>
  <c r="Y67" i="12"/>
  <c r="Y16" i="24" s="1"/>
  <c r="Y86" i="16" l="1"/>
  <c r="C84" i="26"/>
  <c r="D84" i="26"/>
  <c r="I84" i="26" s="1"/>
  <c r="H86" i="16"/>
  <c r="H50" i="23" s="1"/>
  <c r="I86" i="16"/>
  <c r="X86" i="16"/>
  <c r="D15" i="31" l="1"/>
  <c r="F15" i="31" s="1"/>
  <c r="D83" i="26"/>
  <c r="I83" i="26" s="1"/>
  <c r="I95" i="16"/>
  <c r="D16" i="31" s="1"/>
  <c r="F16" i="31" s="1"/>
  <c r="Y95" i="16"/>
  <c r="Y107" i="12" s="1"/>
  <c r="X95" i="16"/>
  <c r="X5" i="13" s="1"/>
  <c r="C83" i="26"/>
  <c r="H95" i="16"/>
  <c r="Y6" i="13"/>
  <c r="Y63" i="23" s="1"/>
  <c r="G84" i="26"/>
  <c r="F84" i="26"/>
  <c r="C91" i="26"/>
  <c r="D91" i="26"/>
  <c r="H6" i="13"/>
  <c r="I6" i="13"/>
  <c r="X6" i="13"/>
  <c r="X63" i="23" s="1"/>
  <c r="C92" i="26" l="1"/>
  <c r="H5" i="13"/>
  <c r="C123" i="26"/>
  <c r="D45" i="31"/>
  <c r="I76" i="23"/>
  <c r="D159" i="26"/>
  <c r="I50" i="23"/>
  <c r="D122" i="26"/>
  <c r="I122" i="26" s="1"/>
  <c r="D92" i="26"/>
  <c r="F92" i="26" s="1"/>
  <c r="X61" i="23"/>
  <c r="D123" i="26"/>
  <c r="F123" i="26" s="1"/>
  <c r="I63" i="23"/>
  <c r="Y5" i="13"/>
  <c r="G83" i="26"/>
  <c r="F83" i="26"/>
  <c r="I107" i="12"/>
  <c r="I5" i="13"/>
  <c r="I91" i="26"/>
  <c r="H107" i="12"/>
  <c r="H63" i="23"/>
  <c r="X107" i="12"/>
  <c r="F91" i="26"/>
  <c r="G91" i="26"/>
  <c r="C95" i="26"/>
  <c r="D95" i="26"/>
  <c r="C98" i="26"/>
  <c r="D98" i="26"/>
  <c r="F97" i="16"/>
  <c r="G97" i="16"/>
  <c r="C17" i="31" s="1"/>
  <c r="H97" i="16"/>
  <c r="C94" i="26" s="1"/>
  <c r="I97" i="16"/>
  <c r="D17" i="31" s="1"/>
  <c r="X97" i="16"/>
  <c r="Y97" i="16"/>
  <c r="Y107" i="16" s="1"/>
  <c r="Y110" i="16" s="1"/>
  <c r="Y114" i="16" s="1"/>
  <c r="F10" i="13"/>
  <c r="H10" i="13"/>
  <c r="C127" i="26" s="1"/>
  <c r="D127" i="26"/>
  <c r="X10" i="13"/>
  <c r="G111" i="12"/>
  <c r="G159" i="26" l="1"/>
  <c r="F159" i="26"/>
  <c r="Y9" i="13"/>
  <c r="I98" i="26"/>
  <c r="D94" i="26"/>
  <c r="F17" i="31"/>
  <c r="G107" i="16"/>
  <c r="C21" i="31" s="1"/>
  <c r="G92" i="26"/>
  <c r="G123" i="26"/>
  <c r="Y61" i="23"/>
  <c r="F14" i="13"/>
  <c r="F111" i="12" s="1"/>
  <c r="I61" i="23"/>
  <c r="I123" i="26"/>
  <c r="F107" i="16"/>
  <c r="F95" i="26"/>
  <c r="G34" i="13"/>
  <c r="G37" i="13" s="1"/>
  <c r="I36" i="13" s="1"/>
  <c r="F98" i="26"/>
  <c r="G112" i="12"/>
  <c r="G123" i="12"/>
  <c r="G95" i="26"/>
  <c r="C122" i="26"/>
  <c r="H61" i="23"/>
  <c r="G120" i="12"/>
  <c r="G127" i="26"/>
  <c r="F127" i="26"/>
  <c r="I127" i="26"/>
  <c r="G98" i="26"/>
  <c r="I95" i="26"/>
  <c r="Y117" i="16" l="1"/>
  <c r="H36" i="13"/>
  <c r="C149" i="26" s="1"/>
  <c r="G37" i="23"/>
  <c r="G110" i="16"/>
  <c r="C23" i="31" s="1"/>
  <c r="F110" i="16"/>
  <c r="F114" i="16" s="1"/>
  <c r="D149" i="26"/>
  <c r="G19" i="24"/>
  <c r="G20" i="24"/>
  <c r="F122" i="26"/>
  <c r="G122" i="26"/>
  <c r="F34" i="13"/>
  <c r="F112" i="12"/>
  <c r="F120" i="12"/>
  <c r="F123" i="12"/>
  <c r="F94" i="26"/>
  <c r="G94" i="26"/>
  <c r="G69" i="12" l="1"/>
  <c r="G73" i="23"/>
  <c r="Y109" i="12"/>
  <c r="Y118" i="16"/>
  <c r="Y116" i="12" s="1"/>
  <c r="G114" i="16"/>
  <c r="G149" i="26"/>
  <c r="F117" i="16"/>
  <c r="F19" i="24"/>
  <c r="F149" i="26"/>
  <c r="C27" i="31" l="1"/>
  <c r="C52" i="31"/>
  <c r="G17" i="24"/>
  <c r="G118" i="12"/>
  <c r="F118" i="16"/>
  <c r="F109" i="12"/>
  <c r="G117" i="16" l="1"/>
  <c r="F116" i="12"/>
  <c r="C101" i="26"/>
  <c r="D101" i="26"/>
  <c r="D100" i="26" s="1"/>
  <c r="D104" i="26" s="1"/>
  <c r="D107" i="26" s="1"/>
  <c r="D111" i="26" s="1"/>
  <c r="H103" i="16"/>
  <c r="I103" i="16"/>
  <c r="D19" i="31" s="1"/>
  <c r="F19" i="31" s="1"/>
  <c r="X103" i="16"/>
  <c r="X107" i="16" s="1"/>
  <c r="X110" i="16" s="1"/>
  <c r="X114" i="16" s="1"/>
  <c r="H108" i="16"/>
  <c r="C105" i="26" s="1"/>
  <c r="I108" i="16"/>
  <c r="D105" i="26" s="1"/>
  <c r="C125" i="26"/>
  <c r="H108" i="12"/>
  <c r="H117" i="12" s="1"/>
  <c r="I108" i="12"/>
  <c r="I117" i="12" s="1"/>
  <c r="X108" i="12"/>
  <c r="X117" i="12" s="1"/>
  <c r="X9" i="13" l="1"/>
  <c r="C28" i="31"/>
  <c r="H6" i="31" s="1"/>
  <c r="G109" i="12"/>
  <c r="G118" i="16"/>
  <c r="I107" i="16"/>
  <c r="D21" i="31" s="1"/>
  <c r="F21" i="31" s="1"/>
  <c r="I101" i="26"/>
  <c r="F101" i="26"/>
  <c r="G105" i="26"/>
  <c r="D125" i="26"/>
  <c r="C100" i="26"/>
  <c r="F100" i="26" s="1"/>
  <c r="H107" i="16"/>
  <c r="G101" i="26"/>
  <c r="C29" i="31" l="1"/>
  <c r="G116" i="12"/>
  <c r="I110" i="16"/>
  <c r="D23" i="31" s="1"/>
  <c r="F23" i="31" s="1"/>
  <c r="G100" i="26"/>
  <c r="C104" i="26"/>
  <c r="H110" i="16"/>
  <c r="G125" i="26"/>
  <c r="F125" i="26"/>
  <c r="I125" i="26"/>
  <c r="I114" i="16" l="1"/>
  <c r="G104" i="26"/>
  <c r="F104" i="26"/>
  <c r="C107" i="26"/>
  <c r="H114" i="16"/>
  <c r="D27" i="31" l="1"/>
  <c r="G107" i="26"/>
  <c r="F107" i="26"/>
  <c r="C111" i="26"/>
  <c r="F111" i="26" l="1"/>
  <c r="G111" i="26"/>
  <c r="C112" i="26"/>
  <c r="D112" i="26"/>
  <c r="D114" i="26" s="1"/>
  <c r="D115" i="26" s="1"/>
  <c r="H117" i="16"/>
  <c r="C114" i="26" s="1"/>
  <c r="I117" i="16"/>
  <c r="X117" i="16"/>
  <c r="X118" i="16" l="1"/>
  <c r="X116" i="12" s="1"/>
  <c r="D28" i="31"/>
  <c r="I109" i="12"/>
  <c r="I118" i="16"/>
  <c r="D29" i="31" s="1"/>
  <c r="I112" i="26"/>
  <c r="X109" i="12"/>
  <c r="H109" i="12"/>
  <c r="F112" i="26"/>
  <c r="H118" i="16"/>
  <c r="F114" i="26"/>
  <c r="G114" i="26"/>
  <c r="G112" i="26"/>
  <c r="I6" i="31" l="1"/>
  <c r="F28" i="31"/>
  <c r="I116" i="12"/>
  <c r="C115" i="26"/>
  <c r="H116" i="12"/>
  <c r="G115" i="26" l="1"/>
  <c r="C126" i="26"/>
  <c r="X21" i="13"/>
  <c r="X32" i="13" s="1"/>
  <c r="C158" i="26"/>
  <c r="D158" i="26"/>
  <c r="D162" i="26"/>
  <c r="C172" i="26"/>
  <c r="D178" i="26"/>
  <c r="C180" i="26"/>
  <c r="D180" i="26"/>
  <c r="D181" i="26"/>
  <c r="C182" i="26"/>
  <c r="D182" i="26"/>
  <c r="D201" i="26"/>
  <c r="X63" i="12"/>
  <c r="X22" i="24" s="1"/>
  <c r="Y63" i="12"/>
  <c r="Y22" i="24" s="1"/>
  <c r="H69" i="12"/>
  <c r="H118" i="12" s="1"/>
  <c r="H17" i="24" l="1"/>
  <c r="Y11" i="13"/>
  <c r="Z11" i="13"/>
  <c r="F182" i="26"/>
  <c r="G182" i="26"/>
  <c r="C181" i="26"/>
  <c r="F181" i="26" s="1"/>
  <c r="F180" i="26"/>
  <c r="G180" i="26"/>
  <c r="I30" i="12"/>
  <c r="D47" i="31" s="1"/>
  <c r="G30" i="12"/>
  <c r="C47" i="31" s="1"/>
  <c r="C167" i="26"/>
  <c r="F158" i="26"/>
  <c r="G158" i="26"/>
  <c r="F7" i="12"/>
  <c r="D200" i="26"/>
  <c r="F201" i="26"/>
  <c r="G201" i="26"/>
  <c r="I63" i="12"/>
  <c r="I11" i="13" s="1"/>
  <c r="I14" i="13" s="1"/>
  <c r="I34" i="13" s="1"/>
  <c r="I37" i="13" s="1"/>
  <c r="D177" i="26"/>
  <c r="F162" i="26"/>
  <c r="G162" i="26"/>
  <c r="Z14" i="13" l="1"/>
  <c r="Y14" i="13"/>
  <c r="G181" i="26"/>
  <c r="H7" i="12"/>
  <c r="I7" i="12"/>
  <c r="D126" i="26"/>
  <c r="D175" i="26"/>
  <c r="I22" i="24"/>
  <c r="G7" i="12"/>
  <c r="C44" i="31" s="1"/>
  <c r="G42" i="23"/>
  <c r="I28" i="12"/>
  <c r="I110" i="12"/>
  <c r="C200" i="26"/>
  <c r="H63" i="12"/>
  <c r="H11" i="13" s="1"/>
  <c r="H14" i="13" s="1"/>
  <c r="G28" i="12"/>
  <c r="G110" i="12"/>
  <c r="G119" i="12" s="1"/>
  <c r="C178" i="26"/>
  <c r="H30" i="12"/>
  <c r="F30" i="12"/>
  <c r="C46" i="31" l="1"/>
  <c r="D46" i="31"/>
  <c r="E42" i="23"/>
  <c r="E11" i="12" s="1"/>
  <c r="Z111" i="12"/>
  <c r="Z34" i="13"/>
  <c r="Z19" i="24" s="1"/>
  <c r="Y34" i="13"/>
  <c r="Y19" i="24" s="1"/>
  <c r="Y111" i="12"/>
  <c r="C177" i="26"/>
  <c r="H28" i="12"/>
  <c r="C175" i="26" s="1"/>
  <c r="G175" i="26" s="1"/>
  <c r="H110" i="12"/>
  <c r="H119" i="12" s="1"/>
  <c r="H22" i="24"/>
  <c r="F178" i="26"/>
  <c r="G178" i="26"/>
  <c r="G48" i="23"/>
  <c r="F200" i="26"/>
  <c r="F161" i="26"/>
  <c r="G161" i="26"/>
  <c r="D157" i="26"/>
  <c r="F28" i="12"/>
  <c r="F110" i="12"/>
  <c r="F119" i="12" s="1"/>
  <c r="G200" i="26"/>
  <c r="D128" i="26"/>
  <c r="F126" i="26"/>
  <c r="I126" i="26"/>
  <c r="G126" i="26"/>
  <c r="I65" i="12"/>
  <c r="I122" i="12" s="1"/>
  <c r="C157" i="26"/>
  <c r="H65" i="12"/>
  <c r="H122" i="12" s="1"/>
  <c r="I111" i="12" l="1"/>
  <c r="I123" i="12" s="1"/>
  <c r="F175" i="26"/>
  <c r="Y123" i="12"/>
  <c r="Y120" i="12"/>
  <c r="Y112" i="12"/>
  <c r="Z120" i="12"/>
  <c r="Z112" i="12"/>
  <c r="Z123" i="12"/>
  <c r="F48" i="23"/>
  <c r="C155" i="26"/>
  <c r="H48" i="23"/>
  <c r="I128" i="26"/>
  <c r="D129" i="26"/>
  <c r="F157" i="26"/>
  <c r="G157" i="26"/>
  <c r="G177" i="26"/>
  <c r="F177" i="26"/>
  <c r="C128" i="26"/>
  <c r="I19" i="24"/>
  <c r="I17" i="12" l="1"/>
  <c r="I69" i="12"/>
  <c r="D172" i="26"/>
  <c r="I37" i="23"/>
  <c r="I73" i="23"/>
  <c r="I112" i="12"/>
  <c r="I120" i="12"/>
  <c r="J36" i="13"/>
  <c r="I20" i="24"/>
  <c r="D147" i="26"/>
  <c r="F128" i="26"/>
  <c r="C129" i="26"/>
  <c r="G129" i="26" s="1"/>
  <c r="H34" i="13"/>
  <c r="H111" i="12"/>
  <c r="G128" i="26"/>
  <c r="D52" i="31" l="1"/>
  <c r="E52" i="31" s="1"/>
  <c r="I118" i="12"/>
  <c r="I17" i="24"/>
  <c r="I119" i="12"/>
  <c r="G172" i="26"/>
  <c r="D167" i="26"/>
  <c r="F172" i="26"/>
  <c r="D44" i="31"/>
  <c r="I48" i="23"/>
  <c r="C147" i="26"/>
  <c r="F147" i="26" s="1"/>
  <c r="H37" i="13"/>
  <c r="H19" i="24"/>
  <c r="H112" i="12"/>
  <c r="H120" i="12"/>
  <c r="H123" i="12"/>
  <c r="D150" i="26"/>
  <c r="F129" i="26"/>
  <c r="F167" i="26" l="1"/>
  <c r="G167" i="26"/>
  <c r="D155" i="26"/>
  <c r="H37" i="23"/>
  <c r="G147" i="26"/>
  <c r="C150" i="26"/>
  <c r="F150" i="26" s="1"/>
  <c r="H20" i="24"/>
  <c r="I196" i="26" l="1"/>
  <c r="F155" i="26"/>
  <c r="I166" i="26"/>
  <c r="I171" i="26"/>
  <c r="G155" i="26"/>
  <c r="I168" i="26"/>
  <c r="I187" i="26"/>
  <c r="I192" i="26"/>
  <c r="I197" i="26"/>
  <c r="I203" i="26"/>
  <c r="I163" i="26"/>
  <c r="I179" i="26"/>
  <c r="I186" i="26"/>
  <c r="I191" i="26"/>
  <c r="I195" i="26"/>
  <c r="I202" i="26"/>
  <c r="I180" i="26"/>
  <c r="I182" i="26"/>
  <c r="I158" i="26"/>
  <c r="I178" i="26"/>
  <c r="I161" i="26"/>
  <c r="I181" i="26"/>
  <c r="I201" i="26"/>
  <c r="I160" i="26"/>
  <c r="I164" i="26"/>
  <c r="I169" i="26"/>
  <c r="I173" i="26"/>
  <c r="I165" i="26"/>
  <c r="I184" i="26"/>
  <c r="I189" i="26"/>
  <c r="I194" i="26"/>
  <c r="I199" i="26"/>
  <c r="I159" i="26"/>
  <c r="I170" i="26"/>
  <c r="I183" i="26"/>
  <c r="I188" i="26"/>
  <c r="I193" i="26"/>
  <c r="I198" i="26"/>
  <c r="I204" i="26"/>
  <c r="I172" i="26"/>
  <c r="I162" i="26"/>
  <c r="G150" i="26"/>
  <c r="F37" i="13" l="1"/>
  <c r="F20" i="24" l="1"/>
  <c r="F37" i="23"/>
  <c r="J67" i="12" l="1"/>
  <c r="J16" i="24" s="1"/>
  <c r="K67" i="12"/>
  <c r="K16" i="24" s="1"/>
  <c r="L67" i="12" l="1"/>
  <c r="L16" i="24" s="1"/>
  <c r="J76" i="16" l="1"/>
  <c r="J75" i="16" s="1"/>
  <c r="J65" i="16"/>
  <c r="M67" i="12" l="1"/>
  <c r="M16" i="24" s="1"/>
  <c r="J48" i="16"/>
  <c r="J27" i="23"/>
  <c r="J25" i="23"/>
  <c r="K76" i="16"/>
  <c r="K75" i="16" s="1"/>
  <c r="J58" i="16"/>
  <c r="N67" i="12"/>
  <c r="N16" i="24" s="1"/>
  <c r="K48" i="16" l="1"/>
  <c r="L76" i="16"/>
  <c r="L75" i="16" s="1"/>
  <c r="M76" i="16"/>
  <c r="M75" i="16" s="1"/>
  <c r="K27" i="23"/>
  <c r="O67" i="12" l="1"/>
  <c r="O16" i="24" s="1"/>
  <c r="L48" i="16"/>
  <c r="L27" i="23"/>
  <c r="J36" i="16"/>
  <c r="M27" i="23"/>
  <c r="M48" i="16" l="1"/>
  <c r="N76" i="16"/>
  <c r="N75" i="16" s="1"/>
  <c r="E90" i="12"/>
  <c r="J7" i="24"/>
  <c r="J6" i="24" s="1"/>
  <c r="K65" i="16"/>
  <c r="K36" i="16"/>
  <c r="N48" i="16" l="1"/>
  <c r="K25" i="23"/>
  <c r="K58" i="16"/>
  <c r="O76" i="16"/>
  <c r="O75" i="16" s="1"/>
  <c r="K7" i="24"/>
  <c r="K6" i="24" s="1"/>
  <c r="L36" i="16"/>
  <c r="N27" i="23"/>
  <c r="L7" i="24" l="1"/>
  <c r="L6" i="24" s="1"/>
  <c r="L65" i="16"/>
  <c r="P76" i="16"/>
  <c r="P75" i="16" s="1"/>
  <c r="P67" i="12"/>
  <c r="P16" i="24" s="1"/>
  <c r="O27" i="23"/>
  <c r="Q76" i="16"/>
  <c r="Q75" i="16" s="1"/>
  <c r="O48" i="16"/>
  <c r="M36" i="16"/>
  <c r="Q67" i="12"/>
  <c r="Q16" i="24" s="1"/>
  <c r="L25" i="23" l="1"/>
  <c r="Q27" i="23"/>
  <c r="M65" i="16"/>
  <c r="P27" i="23"/>
  <c r="N36" i="16"/>
  <c r="P48" i="16"/>
  <c r="M7" i="24"/>
  <c r="M6" i="24" s="1"/>
  <c r="R67" i="12"/>
  <c r="R16" i="24" s="1"/>
  <c r="R76" i="16" l="1"/>
  <c r="R75" i="16" s="1"/>
  <c r="L58" i="16"/>
  <c r="Q48" i="16"/>
  <c r="O36" i="16"/>
  <c r="M25" i="23"/>
  <c r="N65" i="16"/>
  <c r="N7" i="24"/>
  <c r="N6" i="24" s="1"/>
  <c r="S67" i="12"/>
  <c r="S16" i="24" s="1"/>
  <c r="M58" i="16"/>
  <c r="S76" i="16" l="1"/>
  <c r="S75" i="16" s="1"/>
  <c r="P36" i="16"/>
  <c r="R27" i="23"/>
  <c r="O65" i="16"/>
  <c r="T76" i="16"/>
  <c r="T75" i="16" s="1"/>
  <c r="R48" i="16"/>
  <c r="O7" i="24"/>
  <c r="O6" i="24" s="1"/>
  <c r="N25" i="23"/>
  <c r="J57" i="16"/>
  <c r="T67" i="12"/>
  <c r="T16" i="24" s="1"/>
  <c r="N58" i="16"/>
  <c r="Q36" i="16" l="1"/>
  <c r="P7" i="24"/>
  <c r="P6" i="24" s="1"/>
  <c r="S27" i="23"/>
  <c r="P65" i="16"/>
  <c r="T27" i="23"/>
  <c r="S48" i="16"/>
  <c r="O25" i="23"/>
  <c r="J84" i="16"/>
  <c r="U67" i="12"/>
  <c r="U16" i="24" s="1"/>
  <c r="Q65" i="16" l="1"/>
  <c r="P25" i="23"/>
  <c r="V76" i="16"/>
  <c r="V75" i="16" s="1"/>
  <c r="U76" i="16"/>
  <c r="U75" i="16" s="1"/>
  <c r="O58" i="16"/>
  <c r="T48" i="16"/>
  <c r="R36" i="16"/>
  <c r="Q7" i="24"/>
  <c r="Q6" i="24" s="1"/>
  <c r="J106" i="12"/>
  <c r="J85" i="16"/>
  <c r="J9" i="24"/>
  <c r="K57" i="16"/>
  <c r="V67" i="12"/>
  <c r="V16" i="24" s="1"/>
  <c r="S36" i="16" l="1"/>
  <c r="R65" i="16"/>
  <c r="U27" i="23"/>
  <c r="R7" i="24"/>
  <c r="R6" i="24" s="1"/>
  <c r="Q25" i="23"/>
  <c r="U48" i="16"/>
  <c r="Q15" i="13"/>
  <c r="V27" i="23"/>
  <c r="P58" i="16"/>
  <c r="L57" i="16"/>
  <c r="J10" i="24"/>
  <c r="J115" i="12"/>
  <c r="K84" i="16"/>
  <c r="Q58" i="16"/>
  <c r="Q113" i="12" l="1"/>
  <c r="Q35" i="23"/>
  <c r="W76" i="16"/>
  <c r="W75" i="16" s="1"/>
  <c r="R25" i="23"/>
  <c r="R58" i="16"/>
  <c r="S7" i="24"/>
  <c r="S6" i="24" s="1"/>
  <c r="R15" i="13"/>
  <c r="T36" i="16"/>
  <c r="W67" i="12"/>
  <c r="W16" i="24" s="1"/>
  <c r="X108" i="16"/>
  <c r="Y121" i="12" s="1"/>
  <c r="E56" i="23"/>
  <c r="E85" i="12" s="1"/>
  <c r="V48" i="16"/>
  <c r="S65" i="16"/>
  <c r="L84" i="16"/>
  <c r="M57" i="16"/>
  <c r="K85" i="16"/>
  <c r="K106" i="12"/>
  <c r="K9" i="24"/>
  <c r="R113" i="12" l="1"/>
  <c r="R35" i="23"/>
  <c r="Q13" i="24"/>
  <c r="Q14" i="24" s="1"/>
  <c r="T65" i="16"/>
  <c r="S15" i="13"/>
  <c r="S35" i="23" s="1"/>
  <c r="R13" i="24"/>
  <c r="R14" i="24" s="1"/>
  <c r="T7" i="24"/>
  <c r="T6" i="24" s="1"/>
  <c r="W48" i="16"/>
  <c r="W27" i="23"/>
  <c r="E27" i="23" s="1"/>
  <c r="E76" i="16" s="1"/>
  <c r="S25" i="23"/>
  <c r="S58" i="16"/>
  <c r="U36" i="16"/>
  <c r="K10" i="24"/>
  <c r="K115" i="12"/>
  <c r="M84" i="16"/>
  <c r="N57" i="16"/>
  <c r="L106" i="12"/>
  <c r="L9" i="24"/>
  <c r="L85" i="16"/>
  <c r="U65" i="16" l="1"/>
  <c r="S113" i="12"/>
  <c r="U7" i="24"/>
  <c r="U6" i="24" s="1"/>
  <c r="T25" i="23"/>
  <c r="T15" i="13"/>
  <c r="T35" i="23" s="1"/>
  <c r="V36" i="16"/>
  <c r="N84" i="16"/>
  <c r="L115" i="12"/>
  <c r="L10" i="24"/>
  <c r="O57" i="16"/>
  <c r="M106" i="12"/>
  <c r="M9" i="24"/>
  <c r="M85" i="16"/>
  <c r="S13" i="24"/>
  <c r="S14" i="24" s="1"/>
  <c r="T113" i="12" l="1"/>
  <c r="V65" i="16"/>
  <c r="V7" i="24"/>
  <c r="V6" i="24" s="1"/>
  <c r="U15" i="13"/>
  <c r="U35" i="23" s="1"/>
  <c r="W36" i="16"/>
  <c r="T13" i="24"/>
  <c r="T14" i="24" s="1"/>
  <c r="T58" i="16"/>
  <c r="U25" i="23"/>
  <c r="Q57" i="16"/>
  <c r="N9" i="24"/>
  <c r="N85" i="16"/>
  <c r="N106" i="12"/>
  <c r="M115" i="12"/>
  <c r="M10" i="24"/>
  <c r="O84" i="16"/>
  <c r="P57" i="16"/>
  <c r="U113" i="12" l="1"/>
  <c r="V15" i="13"/>
  <c r="W65" i="16"/>
  <c r="V25" i="23"/>
  <c r="V58" i="16"/>
  <c r="U58" i="16"/>
  <c r="U13" i="24"/>
  <c r="U14" i="24" s="1"/>
  <c r="W7" i="24"/>
  <c r="W6" i="24" s="1"/>
  <c r="N10" i="24"/>
  <c r="N115" i="12"/>
  <c r="O9" i="24"/>
  <c r="O85" i="16"/>
  <c r="O106" i="12"/>
  <c r="P84" i="16"/>
  <c r="Q84" i="16"/>
  <c r="R57" i="16"/>
  <c r="V113" i="12" l="1"/>
  <c r="V35" i="23"/>
  <c r="W25" i="23"/>
  <c r="E25" i="23" s="1"/>
  <c r="E65" i="16" s="1"/>
  <c r="W58" i="16"/>
  <c r="W15" i="13"/>
  <c r="R84" i="16"/>
  <c r="O115" i="12"/>
  <c r="O10" i="24"/>
  <c r="Q85" i="16"/>
  <c r="Q9" i="24"/>
  <c r="Q106" i="12"/>
  <c r="P85" i="16"/>
  <c r="P106" i="12"/>
  <c r="P9" i="24"/>
  <c r="V13" i="24"/>
  <c r="V14" i="24" s="1"/>
  <c r="W113" i="12" l="1"/>
  <c r="W35" i="23"/>
  <c r="P115" i="12"/>
  <c r="P10" i="24"/>
  <c r="Q10" i="24"/>
  <c r="Q115" i="12"/>
  <c r="S57" i="16"/>
  <c r="R106" i="12"/>
  <c r="R85" i="16"/>
  <c r="R9" i="24"/>
  <c r="W13" i="24"/>
  <c r="W14" i="24" s="1"/>
  <c r="T57" i="16" l="1"/>
  <c r="R115" i="12"/>
  <c r="R10" i="24"/>
  <c r="S84" i="16"/>
  <c r="U57" i="16"/>
  <c r="U84" i="16" l="1"/>
  <c r="T84" i="16"/>
  <c r="S85" i="16"/>
  <c r="S9" i="24"/>
  <c r="S106" i="12"/>
  <c r="V57" i="16"/>
  <c r="S115" i="12" l="1"/>
  <c r="S10" i="24"/>
  <c r="V84" i="16"/>
  <c r="T106" i="12"/>
  <c r="T9" i="24"/>
  <c r="T85" i="16"/>
  <c r="U85" i="16"/>
  <c r="U9" i="24"/>
  <c r="U106" i="12"/>
  <c r="U115" i="12" l="1"/>
  <c r="U10" i="24"/>
  <c r="T115" i="12"/>
  <c r="T10" i="24"/>
  <c r="V85" i="16"/>
  <c r="V9" i="24"/>
  <c r="V106" i="12"/>
  <c r="W57" i="16"/>
  <c r="V115" i="12" l="1"/>
  <c r="V10" i="24"/>
  <c r="W84" i="16"/>
  <c r="W9" i="24" l="1"/>
  <c r="W85" i="16"/>
  <c r="W106" i="12"/>
  <c r="W115" i="12" l="1"/>
  <c r="W10" i="24"/>
  <c r="E83" i="12" l="1"/>
  <c r="P15" i="13"/>
  <c r="J15" i="13"/>
  <c r="J20" i="13" s="1"/>
  <c r="L15" i="13"/>
  <c r="O15" i="13"/>
  <c r="O35" i="23" s="1"/>
  <c r="M15" i="13"/>
  <c r="N15" i="13"/>
  <c r="K15" i="13"/>
  <c r="P20" i="13" l="1"/>
  <c r="P35" i="23"/>
  <c r="P113" i="12"/>
  <c r="N89" i="21"/>
  <c r="O113" i="12"/>
  <c r="N20" i="13"/>
  <c r="J113" i="12"/>
  <c r="M20" i="13"/>
  <c r="K20" i="13"/>
  <c r="N113" i="12"/>
  <c r="L113" i="12"/>
  <c r="K113" i="12"/>
  <c r="L89" i="21"/>
  <c r="K89" i="21"/>
  <c r="O20" i="13"/>
  <c r="M89" i="21"/>
  <c r="L20" i="13"/>
  <c r="J89" i="21"/>
  <c r="M113" i="12"/>
  <c r="P13" i="24"/>
  <c r="P14" i="24" s="1"/>
  <c r="J96" i="21" l="1"/>
  <c r="D89" i="21"/>
  <c r="L96" i="21"/>
  <c r="L35" i="23" s="1"/>
  <c r="M96" i="21"/>
  <c r="M35" i="23" s="1"/>
  <c r="K96" i="21"/>
  <c r="K35" i="23" s="1"/>
  <c r="N96" i="21"/>
  <c r="N35" i="23" s="1"/>
  <c r="N13" i="24"/>
  <c r="N14" i="24" s="1"/>
  <c r="J13" i="24"/>
  <c r="J14" i="24" s="1"/>
  <c r="L13" i="24"/>
  <c r="L14" i="24" s="1"/>
  <c r="O13" i="24"/>
  <c r="O14" i="24" s="1"/>
  <c r="K13" i="24"/>
  <c r="K14" i="24" s="1"/>
  <c r="M13" i="24"/>
  <c r="M14" i="24" s="1"/>
  <c r="J35" i="23" l="1"/>
  <c r="E35" i="23" s="1"/>
  <c r="E49" i="13" s="1"/>
  <c r="D96" i="21"/>
  <c r="L86" i="16"/>
  <c r="L6" i="13" s="1"/>
  <c r="L63" i="23" s="1"/>
  <c r="P86" i="16"/>
  <c r="Q86" i="16"/>
  <c r="T86" i="16"/>
  <c r="J86" i="16"/>
  <c r="K86" i="16"/>
  <c r="M86" i="16"/>
  <c r="N86" i="16"/>
  <c r="O86" i="16"/>
  <c r="R86" i="16"/>
  <c r="S86" i="16"/>
  <c r="U86" i="16"/>
  <c r="V86" i="16"/>
  <c r="W86" i="16"/>
  <c r="J97" i="16"/>
  <c r="K97" i="16"/>
  <c r="N97" i="16"/>
  <c r="Q97" i="16"/>
  <c r="R97" i="16"/>
  <c r="S97" i="16"/>
  <c r="U97" i="16"/>
  <c r="V97" i="16"/>
  <c r="L97" i="16"/>
  <c r="M97" i="16"/>
  <c r="P97" i="16"/>
  <c r="T97" i="16"/>
  <c r="W97" i="16"/>
  <c r="J103" i="16"/>
  <c r="N103" i="16"/>
  <c r="O103" i="16"/>
  <c r="R103" i="16"/>
  <c r="V103" i="16"/>
  <c r="W103" i="16"/>
  <c r="L103" i="16"/>
  <c r="P103" i="16"/>
  <c r="T103" i="16"/>
  <c r="N107" i="16"/>
  <c r="J108" i="16"/>
  <c r="L108" i="16"/>
  <c r="N108" i="16"/>
  <c r="P108" i="16"/>
  <c r="R108" i="16"/>
  <c r="T108" i="16"/>
  <c r="V108" i="16"/>
  <c r="J10" i="13"/>
  <c r="K10" i="13"/>
  <c r="L10" i="13"/>
  <c r="M10" i="13"/>
  <c r="N10" i="13"/>
  <c r="O10" i="13"/>
  <c r="P10" i="13"/>
  <c r="Q10" i="13"/>
  <c r="R10" i="13"/>
  <c r="S10" i="13"/>
  <c r="T10" i="13"/>
  <c r="U10" i="13"/>
  <c r="V10" i="13"/>
  <c r="W10" i="13"/>
  <c r="R20" i="13"/>
  <c r="T20" i="13"/>
  <c r="V20" i="13"/>
  <c r="Q20" i="13"/>
  <c r="S20" i="13"/>
  <c r="U20" i="13"/>
  <c r="W20" i="13"/>
  <c r="J21" i="13"/>
  <c r="J32" i="13" s="1"/>
  <c r="V21" i="13"/>
  <c r="V32" i="13" s="1"/>
  <c r="W21" i="13"/>
  <c r="W32" i="13" s="1"/>
  <c r="U21" i="13"/>
  <c r="U32" i="13" s="1"/>
  <c r="K63" i="12"/>
  <c r="L63" i="12"/>
  <c r="L22" i="24" s="1"/>
  <c r="M63" i="12"/>
  <c r="O63" i="12"/>
  <c r="P63" i="12"/>
  <c r="P22" i="24" s="1"/>
  <c r="S63" i="12"/>
  <c r="T63" i="12"/>
  <c r="T22" i="24" s="1"/>
  <c r="U63" i="12"/>
  <c r="W63" i="12"/>
  <c r="N63" i="12"/>
  <c r="N22" i="24" s="1"/>
  <c r="Q63" i="12"/>
  <c r="R63" i="12"/>
  <c r="R22" i="24" s="1"/>
  <c r="V63" i="12"/>
  <c r="J108" i="12"/>
  <c r="J117" i="12" s="1"/>
  <c r="K108" i="12"/>
  <c r="K117" i="12" s="1"/>
  <c r="L108" i="12"/>
  <c r="L117" i="12" s="1"/>
  <c r="N108" i="12"/>
  <c r="O108" i="12"/>
  <c r="O117" i="12" s="1"/>
  <c r="P108" i="12"/>
  <c r="P117" i="12" s="1"/>
  <c r="R108" i="12"/>
  <c r="R117" i="12" s="1"/>
  <c r="S108" i="12"/>
  <c r="S117" i="12" s="1"/>
  <c r="T108" i="12"/>
  <c r="T117" i="12" s="1"/>
  <c r="V108" i="12"/>
  <c r="V117" i="12" s="1"/>
  <c r="W108" i="12"/>
  <c r="W117" i="12" s="1"/>
  <c r="N117" i="12"/>
  <c r="M50" i="23" l="1"/>
  <c r="K50" i="23"/>
  <c r="L50" i="23"/>
  <c r="O50" i="23"/>
  <c r="J50" i="23"/>
  <c r="J107" i="16"/>
  <c r="T95" i="16"/>
  <c r="T5" i="13" s="1"/>
  <c r="T61" i="23" s="1"/>
  <c r="P95" i="16"/>
  <c r="P107" i="12" s="1"/>
  <c r="R107" i="16"/>
  <c r="Q6" i="13"/>
  <c r="Q63" i="23" s="1"/>
  <c r="L95" i="16"/>
  <c r="L5" i="13" s="1"/>
  <c r="L61" i="23" s="1"/>
  <c r="P107" i="16"/>
  <c r="T107" i="16"/>
  <c r="P6" i="13"/>
  <c r="P63" i="23" s="1"/>
  <c r="V107" i="16"/>
  <c r="W107" i="16"/>
  <c r="L107" i="16"/>
  <c r="T6" i="13"/>
  <c r="T63" i="23" s="1"/>
  <c r="Q95" i="16"/>
  <c r="Q5" i="13" s="1"/>
  <c r="S22" i="24"/>
  <c r="S11" i="13"/>
  <c r="K22" i="24"/>
  <c r="W6" i="13"/>
  <c r="W63" i="23" s="1"/>
  <c r="W95" i="16"/>
  <c r="O6" i="13"/>
  <c r="O63" i="23" s="1"/>
  <c r="O95" i="16"/>
  <c r="S95" i="16"/>
  <c r="S6" i="13"/>
  <c r="S63" i="23" s="1"/>
  <c r="K95" i="16"/>
  <c r="K6" i="13"/>
  <c r="K63" i="23" s="1"/>
  <c r="Q11" i="13"/>
  <c r="Q22" i="24"/>
  <c r="X11" i="13"/>
  <c r="W11" i="13"/>
  <c r="W22" i="24"/>
  <c r="O11" i="13"/>
  <c r="O22" i="24"/>
  <c r="V11" i="13"/>
  <c r="E52" i="23"/>
  <c r="E81" i="12" s="1"/>
  <c r="U95" i="16"/>
  <c r="U6" i="13"/>
  <c r="U63" i="23" s="1"/>
  <c r="M95" i="16"/>
  <c r="M6" i="13"/>
  <c r="M63" i="23" s="1"/>
  <c r="V22" i="24"/>
  <c r="U11" i="13"/>
  <c r="U22" i="24"/>
  <c r="M11" i="13"/>
  <c r="M22" i="24"/>
  <c r="U108" i="12"/>
  <c r="U117" i="12" s="1"/>
  <c r="U108" i="16"/>
  <c r="Q103" i="16"/>
  <c r="Q107" i="16" s="1"/>
  <c r="Q108" i="12"/>
  <c r="Q117" i="12" s="1"/>
  <c r="Q108" i="16"/>
  <c r="M108" i="12"/>
  <c r="M117" i="12" s="1"/>
  <c r="M108" i="16"/>
  <c r="T11" i="13"/>
  <c r="P11" i="13"/>
  <c r="L11" i="13"/>
  <c r="W108" i="16"/>
  <c r="X121" i="12" s="1"/>
  <c r="S108" i="16"/>
  <c r="S103" i="16"/>
  <c r="S107" i="16" s="1"/>
  <c r="O108" i="16"/>
  <c r="K103" i="16"/>
  <c r="K107" i="16" s="1"/>
  <c r="K108" i="16"/>
  <c r="U103" i="16"/>
  <c r="U107" i="16" s="1"/>
  <c r="M103" i="16"/>
  <c r="M107" i="16" s="1"/>
  <c r="R11" i="13"/>
  <c r="N11" i="13"/>
  <c r="O97" i="16"/>
  <c r="O107" i="16" s="1"/>
  <c r="V95" i="16"/>
  <c r="V6" i="13"/>
  <c r="V63" i="23" s="1"/>
  <c r="R95" i="16"/>
  <c r="R6" i="13"/>
  <c r="R63" i="23" s="1"/>
  <c r="N95" i="16"/>
  <c r="N6" i="13"/>
  <c r="N63" i="23" s="1"/>
  <c r="J95" i="16"/>
  <c r="J6" i="13"/>
  <c r="J63" i="23" s="1"/>
  <c r="U50" i="23" l="1"/>
  <c r="Q50" i="23"/>
  <c r="S50" i="23"/>
  <c r="W50" i="23"/>
  <c r="W7" i="12"/>
  <c r="W76" i="23"/>
  <c r="P50" i="23"/>
  <c r="N50" i="23"/>
  <c r="Y76" i="23"/>
  <c r="Y50" i="23"/>
  <c r="Y7" i="12"/>
  <c r="J76" i="23"/>
  <c r="J78" i="23" s="1"/>
  <c r="J7" i="12"/>
  <c r="L110" i="16"/>
  <c r="L114" i="16" s="1"/>
  <c r="P110" i="16"/>
  <c r="P114" i="16" s="1"/>
  <c r="P5" i="13"/>
  <c r="P61" i="23" s="1"/>
  <c r="T110" i="16"/>
  <c r="T114" i="16" s="1"/>
  <c r="T107" i="12"/>
  <c r="L107" i="12"/>
  <c r="Q107" i="12"/>
  <c r="Q110" i="16"/>
  <c r="Q114" i="16" s="1"/>
  <c r="Q61" i="23"/>
  <c r="W5" i="13"/>
  <c r="W107" i="12"/>
  <c r="W110" i="16"/>
  <c r="W114" i="16" s="1"/>
  <c r="U110" i="16"/>
  <c r="U114" i="16" s="1"/>
  <c r="U5" i="13"/>
  <c r="U107" i="12"/>
  <c r="O107" i="12"/>
  <c r="O5" i="13"/>
  <c r="O110" i="16"/>
  <c r="O114" i="16" s="1"/>
  <c r="J5" i="13"/>
  <c r="J110" i="16"/>
  <c r="J114" i="16" s="1"/>
  <c r="J107" i="12"/>
  <c r="R5" i="13"/>
  <c r="R110" i="16"/>
  <c r="R114" i="16" s="1"/>
  <c r="R107" i="12"/>
  <c r="K107" i="12"/>
  <c r="K110" i="16"/>
  <c r="K114" i="16" s="1"/>
  <c r="K5" i="13"/>
  <c r="N5" i="13"/>
  <c r="N110" i="16"/>
  <c r="N114" i="16" s="1"/>
  <c r="N107" i="12"/>
  <c r="V5" i="13"/>
  <c r="V110" i="16"/>
  <c r="V114" i="16" s="1"/>
  <c r="V107" i="12"/>
  <c r="X14" i="13"/>
  <c r="S107" i="12"/>
  <c r="S110" i="16"/>
  <c r="S114" i="16" s="1"/>
  <c r="S5" i="13"/>
  <c r="E63" i="23"/>
  <c r="E46" i="13" s="1"/>
  <c r="M110" i="16"/>
  <c r="M114" i="16" s="1"/>
  <c r="M5" i="13"/>
  <c r="M107" i="12"/>
  <c r="R50" i="23" l="1"/>
  <c r="AA76" i="23"/>
  <c r="AA7" i="12"/>
  <c r="AA50" i="23"/>
  <c r="R9" i="13"/>
  <c r="R14" i="13" s="1"/>
  <c r="Q9" i="13"/>
  <c r="Q14" i="13" s="1"/>
  <c r="Q111" i="12" s="1"/>
  <c r="L9" i="13"/>
  <c r="L14" i="13" s="1"/>
  <c r="L111" i="12" s="1"/>
  <c r="L123" i="12" s="1"/>
  <c r="P9" i="13"/>
  <c r="P14" i="13" s="1"/>
  <c r="P111" i="12" s="1"/>
  <c r="P112" i="12" s="1"/>
  <c r="K9" i="13"/>
  <c r="S9" i="13"/>
  <c r="S14" i="13" s="1"/>
  <c r="N9" i="13"/>
  <c r="N14" i="13" s="1"/>
  <c r="O9" i="13"/>
  <c r="O14" i="13" s="1"/>
  <c r="T9" i="13"/>
  <c r="T14" i="13" s="1"/>
  <c r="T111" i="12" s="1"/>
  <c r="W9" i="13"/>
  <c r="W14" i="13" s="1"/>
  <c r="M9" i="13"/>
  <c r="M14" i="13" s="1"/>
  <c r="V9" i="13"/>
  <c r="V14" i="13" s="1"/>
  <c r="U9" i="13"/>
  <c r="U14" i="13" s="1"/>
  <c r="J9" i="13"/>
  <c r="N21" i="13"/>
  <c r="N32" i="13" s="1"/>
  <c r="L21" i="13"/>
  <c r="L32" i="13" s="1"/>
  <c r="T21" i="13"/>
  <c r="T32" i="13" s="1"/>
  <c r="O21" i="13"/>
  <c r="O32" i="13" s="1"/>
  <c r="K21" i="13"/>
  <c r="K32" i="13" s="1"/>
  <c r="P21" i="13"/>
  <c r="P32" i="13" s="1"/>
  <c r="S21" i="13"/>
  <c r="S32" i="13" s="1"/>
  <c r="K76" i="23"/>
  <c r="K78" i="23" s="1"/>
  <c r="K7" i="12"/>
  <c r="K65" i="12" s="1"/>
  <c r="K122" i="12" s="1"/>
  <c r="X34" i="13"/>
  <c r="X19" i="24" s="1"/>
  <c r="X111" i="12"/>
  <c r="V61" i="23"/>
  <c r="J61" i="23"/>
  <c r="U61" i="23"/>
  <c r="N61" i="23"/>
  <c r="M61" i="23"/>
  <c r="K61" i="23"/>
  <c r="R61" i="23"/>
  <c r="W61" i="23"/>
  <c r="S61" i="23"/>
  <c r="O61" i="23"/>
  <c r="T50" i="23" l="1"/>
  <c r="AC76" i="23"/>
  <c r="AC7" i="12"/>
  <c r="AC50" i="23"/>
  <c r="L112" i="12"/>
  <c r="L120" i="12"/>
  <c r="L34" i="13"/>
  <c r="L19" i="24" s="1"/>
  <c r="U117" i="16"/>
  <c r="K117" i="16"/>
  <c r="M117" i="16"/>
  <c r="L117" i="16"/>
  <c r="N117" i="16"/>
  <c r="T34" i="13"/>
  <c r="T19" i="24" s="1"/>
  <c r="T117" i="16"/>
  <c r="R117" i="16"/>
  <c r="V117" i="16"/>
  <c r="W117" i="16"/>
  <c r="O117" i="16"/>
  <c r="S117" i="16"/>
  <c r="P117" i="16"/>
  <c r="Q117" i="16"/>
  <c r="M21" i="13"/>
  <c r="M32" i="13" s="1"/>
  <c r="M34" i="13" s="1"/>
  <c r="M19" i="24" s="1"/>
  <c r="J117" i="16"/>
  <c r="P120" i="12"/>
  <c r="P34" i="13"/>
  <c r="P19" i="24" s="1"/>
  <c r="P123" i="12"/>
  <c r="L76" i="23"/>
  <c r="L78" i="23" s="1"/>
  <c r="L7" i="12"/>
  <c r="L65" i="12" s="1"/>
  <c r="L122" i="12" s="1"/>
  <c r="M111" i="12"/>
  <c r="N111" i="12"/>
  <c r="N34" i="13"/>
  <c r="N19" i="24" s="1"/>
  <c r="T112" i="12"/>
  <c r="T120" i="12"/>
  <c r="T123" i="12"/>
  <c r="U111" i="12"/>
  <c r="U34" i="13"/>
  <c r="U19" i="24" s="1"/>
  <c r="V111" i="12"/>
  <c r="V34" i="13"/>
  <c r="V19" i="24" s="1"/>
  <c r="Q120" i="12"/>
  <c r="Q123" i="12"/>
  <c r="Q112" i="12"/>
  <c r="O111" i="12"/>
  <c r="O34" i="13"/>
  <c r="O19" i="24" s="1"/>
  <c r="S111" i="12"/>
  <c r="S34" i="13"/>
  <c r="S19" i="24" s="1"/>
  <c r="W111" i="12"/>
  <c r="W34" i="13"/>
  <c r="W19" i="24" s="1"/>
  <c r="R111" i="12"/>
  <c r="X112" i="12"/>
  <c r="W121" i="12" s="1"/>
  <c r="X120" i="12"/>
  <c r="X123" i="12"/>
  <c r="E61" i="23"/>
  <c r="E44" i="13" s="1"/>
  <c r="V7" i="12" l="1"/>
  <c r="W65" i="12" s="1"/>
  <c r="W122" i="12" s="1"/>
  <c r="V50" i="23"/>
  <c r="V76" i="23"/>
  <c r="W78" i="23" s="1"/>
  <c r="K109" i="12"/>
  <c r="K118" i="16"/>
  <c r="K116" i="12" s="1"/>
  <c r="U118" i="16"/>
  <c r="U116" i="12" s="1"/>
  <c r="U109" i="12"/>
  <c r="N109" i="12"/>
  <c r="N118" i="16"/>
  <c r="N116" i="12" s="1"/>
  <c r="R109" i="12"/>
  <c r="R118" i="16"/>
  <c r="R116" i="12" s="1"/>
  <c r="L109" i="12"/>
  <c r="L118" i="16"/>
  <c r="L116" i="12" s="1"/>
  <c r="T118" i="16"/>
  <c r="T116" i="12" s="1"/>
  <c r="T109" i="12"/>
  <c r="M109" i="12"/>
  <c r="M118" i="16"/>
  <c r="M116" i="12" s="1"/>
  <c r="O109" i="12"/>
  <c r="O118" i="16"/>
  <c r="O116" i="12" s="1"/>
  <c r="R21" i="13"/>
  <c r="R32" i="13" s="1"/>
  <c r="R34" i="13" s="1"/>
  <c r="R19" i="24" s="1"/>
  <c r="Q109" i="12"/>
  <c r="Q118" i="16"/>
  <c r="Q116" i="12" s="1"/>
  <c r="W109" i="12"/>
  <c r="W118" i="16"/>
  <c r="W116" i="12" s="1"/>
  <c r="Q21" i="13"/>
  <c r="Q32" i="13" s="1"/>
  <c r="Q34" i="13" s="1"/>
  <c r="Q19" i="24" s="1"/>
  <c r="P109" i="12"/>
  <c r="P118" i="16"/>
  <c r="P116" i="12" s="1"/>
  <c r="V118" i="16"/>
  <c r="V116" i="12" s="1"/>
  <c r="V109" i="12"/>
  <c r="S109" i="12"/>
  <c r="S118" i="16"/>
  <c r="S116" i="12" s="1"/>
  <c r="J118" i="16"/>
  <c r="J116" i="12" s="1"/>
  <c r="J109" i="12"/>
  <c r="K30" i="12"/>
  <c r="M76" i="23"/>
  <c r="M78" i="23" s="1"/>
  <c r="M7" i="12"/>
  <c r="M65" i="12" s="1"/>
  <c r="M122" i="12" s="1"/>
  <c r="R112" i="12"/>
  <c r="R120" i="12"/>
  <c r="R123" i="12"/>
  <c r="W112" i="12"/>
  <c r="V121" i="12" s="1"/>
  <c r="W120" i="12"/>
  <c r="W123" i="12"/>
  <c r="O120" i="12"/>
  <c r="O123" i="12"/>
  <c r="O112" i="12"/>
  <c r="U112" i="12"/>
  <c r="U120" i="12"/>
  <c r="U123" i="12"/>
  <c r="M112" i="12"/>
  <c r="M120" i="12"/>
  <c r="M123" i="12"/>
  <c r="S120" i="12"/>
  <c r="S123" i="12"/>
  <c r="S112" i="12"/>
  <c r="V120" i="12"/>
  <c r="V123" i="12"/>
  <c r="V112" i="12"/>
  <c r="N112" i="12"/>
  <c r="N120" i="12"/>
  <c r="N123" i="12"/>
  <c r="AA30" i="12" l="1"/>
  <c r="X50" i="23"/>
  <c r="X7" i="12"/>
  <c r="X76" i="23"/>
  <c r="Y30" i="12"/>
  <c r="W30" i="12"/>
  <c r="X30" i="12"/>
  <c r="V30" i="12"/>
  <c r="J30" i="12"/>
  <c r="J110" i="12" s="1"/>
  <c r="K28" i="12"/>
  <c r="K110" i="12"/>
  <c r="L30" i="12"/>
  <c r="N76" i="23"/>
  <c r="N78" i="23" s="1"/>
  <c r="N7" i="12"/>
  <c r="N65" i="12" s="1"/>
  <c r="N122" i="12" s="1"/>
  <c r="P121" i="12"/>
  <c r="U121" i="12"/>
  <c r="O121" i="12"/>
  <c r="S121" i="12"/>
  <c r="L121" i="12"/>
  <c r="K121" i="12"/>
  <c r="M121" i="12"/>
  <c r="R121" i="12"/>
  <c r="T121" i="12"/>
  <c r="N121" i="12"/>
  <c r="Q121" i="12"/>
  <c r="Z30" i="12" l="1"/>
  <c r="Z110" i="12" s="1"/>
  <c r="AA110" i="12"/>
  <c r="AA28" i="12"/>
  <c r="AB30" i="12"/>
  <c r="X78" i="23"/>
  <c r="Y78" i="23"/>
  <c r="Z7" i="12"/>
  <c r="Z50" i="23"/>
  <c r="Z76" i="23"/>
  <c r="X65" i="12"/>
  <c r="X122" i="12" s="1"/>
  <c r="Y65" i="12"/>
  <c r="Y122" i="12" s="1"/>
  <c r="V28" i="12"/>
  <c r="V110" i="12"/>
  <c r="X110" i="12"/>
  <c r="X28" i="12"/>
  <c r="W110" i="12"/>
  <c r="W28" i="12"/>
  <c r="Y28" i="12"/>
  <c r="Y110" i="12"/>
  <c r="M30" i="12"/>
  <c r="L28" i="12"/>
  <c r="L110" i="12"/>
  <c r="O76" i="23"/>
  <c r="O78" i="23" s="1"/>
  <c r="O7" i="12"/>
  <c r="O65" i="12" s="1"/>
  <c r="O122" i="12" s="1"/>
  <c r="Z28" i="12" l="1"/>
  <c r="AB28" i="12"/>
  <c r="AB110" i="12"/>
  <c r="AC30" i="12"/>
  <c r="AD30" i="12"/>
  <c r="Z65" i="12"/>
  <c r="Z122" i="12" s="1"/>
  <c r="AA65" i="12"/>
  <c r="AA122" i="12" s="1"/>
  <c r="Z78" i="23"/>
  <c r="AA78" i="23"/>
  <c r="AB76" i="23"/>
  <c r="AB78" i="23" s="1"/>
  <c r="AB7" i="12"/>
  <c r="AB50" i="23"/>
  <c r="M110" i="12"/>
  <c r="M28" i="12"/>
  <c r="N30" i="12"/>
  <c r="P76" i="23"/>
  <c r="P78" i="23" s="1"/>
  <c r="P7" i="12"/>
  <c r="AC28" i="12" l="1"/>
  <c r="AC110" i="12"/>
  <c r="AD28" i="12"/>
  <c r="AD110" i="12"/>
  <c r="AD76" i="23"/>
  <c r="AD7" i="12"/>
  <c r="AD50" i="23"/>
  <c r="AB65" i="12"/>
  <c r="AB122" i="12" s="1"/>
  <c r="AC65" i="12"/>
  <c r="AC122" i="12" s="1"/>
  <c r="N28" i="12"/>
  <c r="N110" i="12"/>
  <c r="O30" i="12"/>
  <c r="Q76" i="23"/>
  <c r="Q78" i="23" s="1"/>
  <c r="Q7" i="12"/>
  <c r="Q65" i="12" s="1"/>
  <c r="Q122" i="12" s="1"/>
  <c r="P65" i="12"/>
  <c r="P122" i="12" s="1"/>
  <c r="AE65" i="12" l="1"/>
  <c r="AE122" i="12" s="1"/>
  <c r="AD65" i="12"/>
  <c r="AD122" i="12" s="1"/>
  <c r="P30" i="12"/>
  <c r="O28" i="12"/>
  <c r="O110" i="12"/>
  <c r="R76" i="23"/>
  <c r="R78" i="23" s="1"/>
  <c r="R7" i="12"/>
  <c r="R65" i="12" s="1"/>
  <c r="R122" i="12" s="1"/>
  <c r="P110" i="12" l="1"/>
  <c r="P28" i="12"/>
  <c r="Q30" i="12"/>
  <c r="S76" i="23"/>
  <c r="S78" i="23" s="1"/>
  <c r="S7" i="12"/>
  <c r="S65" i="12" s="1"/>
  <c r="S122" i="12" s="1"/>
  <c r="Q28" i="12" l="1"/>
  <c r="Q110" i="12"/>
  <c r="R30" i="12"/>
  <c r="T76" i="23"/>
  <c r="T78" i="23" s="1"/>
  <c r="T7" i="12"/>
  <c r="T65" i="12" s="1"/>
  <c r="T122" i="12" s="1"/>
  <c r="S30" i="12" l="1"/>
  <c r="R110" i="12"/>
  <c r="R28" i="12"/>
  <c r="U76" i="23"/>
  <c r="U7" i="12"/>
  <c r="E50" i="23"/>
  <c r="E79" i="12" s="1"/>
  <c r="V78" i="23" l="1"/>
  <c r="U78" i="23"/>
  <c r="S110" i="12"/>
  <c r="S28" i="12"/>
  <c r="U30" i="12"/>
  <c r="T30" i="12"/>
  <c r="U65" i="12"/>
  <c r="U122" i="12" s="1"/>
  <c r="V65" i="12"/>
  <c r="V122" i="12" s="1"/>
  <c r="E78" i="23" l="1"/>
  <c r="T28" i="12"/>
  <c r="T110" i="12"/>
  <c r="U28" i="12"/>
  <c r="U110" i="12"/>
  <c r="AC73" i="23" l="1"/>
  <c r="AD73" i="23" l="1"/>
  <c r="AE69" i="12" l="1"/>
  <c r="AE73" i="23"/>
  <c r="AE48" i="23" l="1"/>
  <c r="AE17" i="24"/>
  <c r="AE119" i="12"/>
  <c r="AE118" i="12"/>
  <c r="AF69" i="12"/>
  <c r="AF73" i="23"/>
  <c r="AF48" i="23" l="1"/>
  <c r="AG69" i="12"/>
  <c r="AF17" i="24"/>
  <c r="AF119" i="12"/>
  <c r="AF118" i="12"/>
  <c r="AG73" i="23"/>
  <c r="AG48" i="23" l="1"/>
  <c r="AG17" i="24"/>
  <c r="AG119" i="12"/>
  <c r="AG118" i="12"/>
  <c r="AH69" i="12"/>
  <c r="AH73" i="23"/>
  <c r="AH48" i="23" l="1"/>
  <c r="AI69" i="12"/>
  <c r="AH17" i="24"/>
  <c r="AH119" i="12"/>
  <c r="AH118" i="12"/>
  <c r="AI73" i="23"/>
  <c r="AI48" i="23" l="1"/>
  <c r="AI17" i="24"/>
  <c r="AI119" i="12"/>
  <c r="AI118" i="12"/>
  <c r="AJ69" i="12"/>
  <c r="AJ73" i="23"/>
  <c r="AJ48" i="23" l="1"/>
  <c r="AK69" i="12"/>
  <c r="AJ17" i="24"/>
  <c r="AJ119" i="12"/>
  <c r="AJ118" i="12"/>
  <c r="AK73" i="23"/>
  <c r="AK48" i="23" l="1"/>
  <c r="AL69" i="12"/>
  <c r="AK17" i="24"/>
  <c r="AK119" i="12"/>
  <c r="AK118" i="12"/>
  <c r="AL73" i="23"/>
  <c r="AL48" i="23" l="1"/>
  <c r="AM69" i="12"/>
  <c r="AL17" i="24"/>
  <c r="AL119" i="12"/>
  <c r="AL118" i="12"/>
  <c r="AM73" i="23"/>
  <c r="AM48" i="23" l="1"/>
  <c r="AM17" i="24"/>
  <c r="AM119" i="12"/>
  <c r="AM118" i="12"/>
  <c r="AN69" i="12"/>
  <c r="AN73" i="23"/>
  <c r="AN48" i="23" l="1"/>
  <c r="AO69" i="12"/>
  <c r="AN17" i="24"/>
  <c r="AN119" i="12"/>
  <c r="AN118" i="12"/>
  <c r="AO73" i="23"/>
  <c r="AO48" i="23" l="1"/>
  <c r="AP69" i="12"/>
  <c r="AO17" i="24"/>
  <c r="AO119" i="12"/>
  <c r="AO118" i="12"/>
  <c r="AP73" i="23"/>
  <c r="AP48" i="23" l="1"/>
  <c r="AQ69" i="12"/>
  <c r="AP17" i="24"/>
  <c r="AP119" i="12"/>
  <c r="AP118" i="12"/>
  <c r="AQ73" i="23"/>
  <c r="AQ48" i="23" l="1"/>
  <c r="AR69" i="12"/>
  <c r="AQ17" i="24"/>
  <c r="AQ119" i="12"/>
  <c r="AQ118" i="12"/>
  <c r="AR73" i="23"/>
  <c r="AR48" i="23" l="1"/>
  <c r="AS69" i="12"/>
  <c r="AR17" i="24"/>
  <c r="AR119" i="12"/>
  <c r="AR118" i="12"/>
  <c r="AS73" i="23"/>
  <c r="AS48" i="23" l="1"/>
  <c r="AT69" i="12"/>
  <c r="AS17" i="24"/>
  <c r="AS119" i="12"/>
  <c r="AS118" i="12"/>
  <c r="AT73" i="23"/>
  <c r="AT48" i="23" l="1"/>
  <c r="AU69" i="12"/>
  <c r="AT17" i="24"/>
  <c r="AT119" i="12"/>
  <c r="AT118" i="12"/>
  <c r="AU73" i="23"/>
  <c r="AU48" i="23" l="1"/>
  <c r="AU17" i="24"/>
  <c r="AU119" i="12"/>
  <c r="AU118" i="12"/>
  <c r="AV69" i="12"/>
  <c r="AV73" i="23"/>
  <c r="AV48" i="23" l="1"/>
  <c r="AV17" i="24"/>
  <c r="AV119" i="12"/>
  <c r="AV118" i="12"/>
  <c r="AW73" i="23"/>
  <c r="AX73" i="23" l="1"/>
  <c r="AY73" i="23" l="1"/>
  <c r="AZ73" i="23" l="1"/>
  <c r="BA73" i="23" l="1"/>
  <c r="BB73" i="23" l="1"/>
  <c r="BC73" i="23" l="1"/>
  <c r="BD73" i="23" l="1"/>
  <c r="BE73" i="23" l="1"/>
  <c r="BF73" i="23" l="1"/>
  <c r="BG73" i="23" l="1"/>
  <c r="BH73" i="23" l="1"/>
  <c r="BI73" i="23" l="1"/>
  <c r="BJ73" i="23" l="1"/>
  <c r="BK73" i="23" l="1"/>
  <c r="BL73" i="23" l="1"/>
  <c r="BM73" i="23" l="1"/>
  <c r="BN73" i="23" l="1"/>
  <c r="BO73" i="23" l="1"/>
  <c r="BP73" i="23" l="1"/>
  <c r="BQ73" i="23" l="1"/>
  <c r="BR73" i="23" l="1"/>
  <c r="BS73" i="23" l="1"/>
  <c r="BT73" i="23" l="1"/>
  <c r="BU73" i="23" l="1"/>
  <c r="E98" i="12" l="1"/>
  <c r="G10" i="23" l="1"/>
  <c r="I10" i="23"/>
  <c r="E10" i="23" l="1"/>
  <c r="E20" i="16" s="1"/>
  <c r="J28" i="12"/>
  <c r="J63" i="12"/>
  <c r="J11" i="13" s="1"/>
  <c r="K11" i="13" l="1"/>
  <c r="K14" i="13" s="1"/>
  <c r="K111" i="12" s="1"/>
  <c r="J14" i="13"/>
  <c r="J22" i="24"/>
  <c r="J65" i="12"/>
  <c r="J122" i="12" s="1"/>
  <c r="K34" i="13" l="1"/>
  <c r="K19" i="24" s="1"/>
  <c r="J111" i="12"/>
  <c r="J34" i="13"/>
  <c r="K120" i="12"/>
  <c r="K112" i="12"/>
  <c r="J121" i="12" s="1"/>
  <c r="K123" i="12"/>
  <c r="J19" i="24" l="1"/>
  <c r="J37" i="13"/>
  <c r="J123" i="12"/>
  <c r="J120" i="12"/>
  <c r="J112" i="12"/>
  <c r="G121" i="12" s="1"/>
  <c r="H121" i="12" l="1"/>
  <c r="I121" i="12"/>
  <c r="J37" i="23"/>
  <c r="K36" i="13"/>
  <c r="K37" i="13" s="1"/>
  <c r="J20" i="24"/>
  <c r="L36" i="13" l="1"/>
  <c r="L37" i="13" s="1"/>
  <c r="K20" i="24"/>
  <c r="K37" i="23"/>
  <c r="J69" i="12"/>
  <c r="J73" i="23"/>
  <c r="K69" i="12" l="1"/>
  <c r="K73" i="23"/>
  <c r="J17" i="24"/>
  <c r="J119" i="12"/>
  <c r="J118" i="12"/>
  <c r="J48" i="23"/>
  <c r="L37" i="23"/>
  <c r="L73" i="23"/>
  <c r="L20" i="24"/>
  <c r="M36" i="13"/>
  <c r="M37" i="13" s="1"/>
  <c r="L69" i="12" l="1"/>
  <c r="K48" i="23"/>
  <c r="M37" i="23"/>
  <c r="N36" i="13"/>
  <c r="N37" i="13" s="1"/>
  <c r="M20" i="24"/>
  <c r="K17" i="24"/>
  <c r="K118" i="12"/>
  <c r="K119" i="12"/>
  <c r="M69" i="12" l="1"/>
  <c r="M73" i="23"/>
  <c r="N37" i="23"/>
  <c r="N20" i="24"/>
  <c r="O36" i="13"/>
  <c r="O37" i="13" s="1"/>
  <c r="L119" i="12"/>
  <c r="L118" i="12"/>
  <c r="L17" i="24"/>
  <c r="L48" i="23"/>
  <c r="M119" i="12" l="1"/>
  <c r="M118" i="12"/>
  <c r="M17" i="24"/>
  <c r="N73" i="23"/>
  <c r="N69" i="12"/>
  <c r="O73" i="23"/>
  <c r="O37" i="23"/>
  <c r="O20" i="24"/>
  <c r="P36" i="13"/>
  <c r="P37" i="13" s="1"/>
  <c r="M48" i="23"/>
  <c r="N119" i="12" l="1"/>
  <c r="N17" i="24"/>
  <c r="N118" i="12"/>
  <c r="N48" i="23"/>
  <c r="P73" i="23"/>
  <c r="P20" i="24"/>
  <c r="P37" i="23"/>
  <c r="Q36" i="13"/>
  <c r="Q37" i="13" s="1"/>
  <c r="O69" i="12"/>
  <c r="P69" i="12" l="1"/>
  <c r="Q37" i="23"/>
  <c r="Q20" i="24"/>
  <c r="R36" i="13"/>
  <c r="R37" i="13" s="1"/>
  <c r="O17" i="24"/>
  <c r="O119" i="12"/>
  <c r="O118" i="12"/>
  <c r="O48" i="23"/>
  <c r="Q73" i="23" l="1"/>
  <c r="Q69" i="12"/>
  <c r="P48" i="23"/>
  <c r="R37" i="23"/>
  <c r="R20" i="24"/>
  <c r="S36" i="13"/>
  <c r="S37" i="13" s="1"/>
  <c r="P119" i="12"/>
  <c r="P17" i="24"/>
  <c r="P118" i="12"/>
  <c r="T36" i="13" l="1"/>
  <c r="T37" i="13" s="1"/>
  <c r="S37" i="23"/>
  <c r="S20" i="24"/>
  <c r="R69" i="12"/>
  <c r="Q119" i="12"/>
  <c r="Q17" i="24"/>
  <c r="Q118" i="12"/>
  <c r="R73" i="23"/>
  <c r="Q48" i="23"/>
  <c r="R48" i="23" l="1"/>
  <c r="S69" i="12"/>
  <c r="T37" i="23"/>
  <c r="U36" i="13"/>
  <c r="U37" i="13" s="1"/>
  <c r="T20" i="24"/>
  <c r="R17" i="24"/>
  <c r="R119" i="12"/>
  <c r="R118" i="12"/>
  <c r="S73" i="23"/>
  <c r="U20" i="24" l="1"/>
  <c r="V36" i="13"/>
  <c r="V37" i="13" s="1"/>
  <c r="U37" i="23"/>
  <c r="T73" i="23"/>
  <c r="T69" i="12"/>
  <c r="S17" i="24"/>
  <c r="S119" i="12"/>
  <c r="S118" i="12"/>
  <c r="S48" i="23"/>
  <c r="U69" i="12" l="1"/>
  <c r="T48" i="23"/>
  <c r="U73" i="23"/>
  <c r="T17" i="24"/>
  <c r="T118" i="12"/>
  <c r="T119" i="12"/>
  <c r="V37" i="23"/>
  <c r="W36" i="13"/>
  <c r="W37" i="13" s="1"/>
  <c r="V20" i="24"/>
  <c r="U48" i="23" l="1"/>
  <c r="V73" i="23"/>
  <c r="V69" i="12"/>
  <c r="U17" i="24"/>
  <c r="U118" i="12"/>
  <c r="U119" i="12"/>
  <c r="W37" i="23"/>
  <c r="W73" i="23"/>
  <c r="W20" i="24"/>
  <c r="X36" i="13"/>
  <c r="X37" i="13" s="1"/>
  <c r="X20" i="24" l="1"/>
  <c r="X73" i="23"/>
  <c r="Y36" i="13"/>
  <c r="Y37" i="13" s="1"/>
  <c r="X37" i="23"/>
  <c r="V48" i="23"/>
  <c r="V17" i="24"/>
  <c r="V119" i="12"/>
  <c r="V118" i="12"/>
  <c r="W69" i="12"/>
  <c r="X69" i="12" l="1"/>
  <c r="W48" i="23"/>
  <c r="W118" i="12"/>
  <c r="W119" i="12"/>
  <c r="W17" i="24"/>
  <c r="Z36" i="13"/>
  <c r="Z37" i="13" s="1"/>
  <c r="Y73" i="23"/>
  <c r="Y37" i="23"/>
  <c r="Y20" i="24"/>
  <c r="X119" i="12" l="1"/>
  <c r="X17" i="24"/>
  <c r="X118" i="12"/>
  <c r="Y69" i="12"/>
  <c r="X48" i="23"/>
  <c r="AA36" i="13"/>
  <c r="AA37" i="13" s="1"/>
  <c r="Z37" i="23"/>
  <c r="Z20" i="24"/>
  <c r="Z73" i="23" l="1"/>
  <c r="Z69" i="12"/>
  <c r="Y48" i="23"/>
  <c r="AA20" i="24"/>
  <c r="AB36" i="13"/>
  <c r="AB37" i="13" s="1"/>
  <c r="AA37" i="23"/>
  <c r="Y17" i="24"/>
  <c r="Y118" i="12"/>
  <c r="Y119" i="12"/>
  <c r="AA69" i="12" l="1"/>
  <c r="AA73" i="23"/>
  <c r="Z48" i="23"/>
  <c r="AC36" i="13"/>
  <c r="AC37" i="13" s="1"/>
  <c r="AB37" i="23"/>
  <c r="AB20" i="24"/>
  <c r="Z118" i="12"/>
  <c r="Z17" i="24"/>
  <c r="Z119" i="12"/>
  <c r="AB73" i="23" l="1"/>
  <c r="E73" i="23" s="1"/>
  <c r="E95" i="12" s="1"/>
  <c r="AB69" i="12"/>
  <c r="AA48" i="23"/>
  <c r="AA17" i="24"/>
  <c r="AA118" i="12"/>
  <c r="AA119" i="12"/>
  <c r="AD36" i="13"/>
  <c r="AD37" i="13" s="1"/>
  <c r="AC20" i="24"/>
  <c r="AC37" i="23"/>
  <c r="AC69" i="12" l="1"/>
  <c r="AB118" i="12"/>
  <c r="AB119" i="12"/>
  <c r="AB17" i="24"/>
  <c r="AB48" i="23"/>
  <c r="AE36" i="13"/>
  <c r="AE37" i="13" s="1"/>
  <c r="AD20" i="24"/>
  <c r="AD37" i="23"/>
  <c r="AF36" i="13" l="1"/>
  <c r="AF37" i="13" s="1"/>
  <c r="AE37" i="23"/>
  <c r="AE20" i="24"/>
  <c r="AC118" i="12"/>
  <c r="AC119" i="12"/>
  <c r="AC17" i="24"/>
  <c r="AD69" i="12"/>
  <c r="AC48" i="23"/>
  <c r="AF37" i="23" l="1"/>
  <c r="AG36" i="13"/>
  <c r="AG37" i="13" s="1"/>
  <c r="AF20" i="24"/>
  <c r="AD118" i="12"/>
  <c r="AD119" i="12"/>
  <c r="AD17" i="24"/>
  <c r="AD48" i="23"/>
  <c r="E48" i="23" s="1"/>
  <c r="E77" i="12" s="1"/>
  <c r="AH36" i="13" l="1"/>
  <c r="AH37" i="13" s="1"/>
  <c r="AG20" i="24"/>
  <c r="AG37" i="23"/>
  <c r="AH37" i="23" l="1"/>
  <c r="AI36" i="13"/>
  <c r="AI37" i="13" s="1"/>
  <c r="AH20" i="24"/>
  <c r="AJ36" i="13" l="1"/>
  <c r="AJ37" i="13" s="1"/>
  <c r="AI20" i="24"/>
  <c r="AI37" i="23"/>
  <c r="AK36" i="13" l="1"/>
  <c r="AK37" i="13" s="1"/>
  <c r="AJ20" i="24"/>
  <c r="AJ37" i="23"/>
  <c r="AK37" i="23" l="1"/>
  <c r="AL36" i="13"/>
  <c r="AL37" i="13" s="1"/>
  <c r="AK20" i="24"/>
  <c r="AL20" i="24" l="1"/>
  <c r="AM36" i="13"/>
  <c r="AM37" i="13" s="1"/>
  <c r="AL37" i="23"/>
  <c r="AM20" i="24" l="1"/>
  <c r="AN36" i="13"/>
  <c r="AN37" i="13" s="1"/>
  <c r="AM37" i="23"/>
  <c r="AN37" i="23" l="1"/>
  <c r="AO36" i="13"/>
  <c r="AO37" i="13" s="1"/>
  <c r="AN20" i="24"/>
  <c r="AO20" i="24" l="1"/>
  <c r="AO37" i="23"/>
  <c r="AP36" i="13"/>
  <c r="AP37" i="13" s="1"/>
  <c r="AP37" i="23" l="1"/>
  <c r="AQ36" i="13"/>
  <c r="AQ37" i="13" s="1"/>
  <c r="AP20" i="24"/>
  <c r="AQ20" i="24" l="1"/>
  <c r="AR36" i="13"/>
  <c r="AR37" i="13" s="1"/>
  <c r="AQ37" i="23"/>
  <c r="AR20" i="24" l="1"/>
  <c r="AR37" i="23"/>
  <c r="AS36" i="13"/>
  <c r="AS37" i="13" s="1"/>
  <c r="AS20" i="24" l="1"/>
  <c r="AS37" i="23"/>
  <c r="AT36" i="13"/>
  <c r="AT37" i="13" s="1"/>
  <c r="AU36" i="13" l="1"/>
  <c r="AU37" i="13" s="1"/>
  <c r="AT20" i="24"/>
  <c r="AT37" i="23"/>
  <c r="AV36" i="13" l="1"/>
  <c r="AV37" i="13" s="1"/>
  <c r="AU20" i="24"/>
  <c r="AU37" i="23"/>
  <c r="AV20" i="24" l="1"/>
  <c r="AV37" i="23"/>
  <c r="AW36" i="13"/>
  <c r="AW37" i="13" s="1"/>
  <c r="AW37" i="23" l="1"/>
  <c r="AW20" i="24"/>
  <c r="AX36" i="13"/>
  <c r="AX37" i="13" s="1"/>
  <c r="AX20" i="24" l="1"/>
  <c r="AY36" i="13"/>
  <c r="AY37" i="13" s="1"/>
  <c r="AX37" i="23"/>
  <c r="AY37" i="23" l="1"/>
  <c r="AY20" i="24"/>
  <c r="AZ36" i="13"/>
  <c r="AZ37" i="13" s="1"/>
  <c r="AZ20" i="24" l="1"/>
  <c r="AZ37" i="23"/>
  <c r="BA36" i="13"/>
  <c r="BA37" i="13" s="1"/>
  <c r="BB36" i="13" l="1"/>
  <c r="BB37" i="13" s="1"/>
  <c r="BA20" i="24"/>
  <c r="BA37" i="23"/>
  <c r="BC36" i="13" l="1"/>
  <c r="BC37" i="13" s="1"/>
  <c r="BB37" i="23"/>
  <c r="BB20" i="24"/>
  <c r="BC37" i="23" l="1"/>
  <c r="BC20" i="24"/>
  <c r="BD36" i="13"/>
  <c r="BD37" i="13" s="1"/>
  <c r="BD37" i="23" l="1"/>
  <c r="BD20" i="24"/>
  <c r="BE36" i="13"/>
  <c r="BE37" i="13" s="1"/>
  <c r="BE37" i="23" l="1"/>
  <c r="BF36" i="13"/>
  <c r="BF37" i="13" s="1"/>
  <c r="BE20" i="24"/>
  <c r="BF20" i="24" l="1"/>
  <c r="BF37" i="23"/>
  <c r="BG36" i="13"/>
  <c r="BG37" i="13" s="1"/>
  <c r="BG37" i="23" l="1"/>
  <c r="BG20" i="24"/>
  <c r="BH36" i="13"/>
  <c r="BH37" i="13" s="1"/>
  <c r="BH20" i="24" l="1"/>
  <c r="BI36" i="13"/>
  <c r="BI37" i="13" s="1"/>
  <c r="BH37" i="23"/>
  <c r="BI37" i="23" l="1"/>
  <c r="BI20" i="24"/>
  <c r="BJ36" i="13"/>
  <c r="BJ37" i="13" s="1"/>
  <c r="BJ20" i="24" l="1"/>
  <c r="BK36" i="13"/>
  <c r="BK37" i="13" s="1"/>
  <c r="BJ37" i="23"/>
  <c r="BK37" i="23" l="1"/>
  <c r="BK20" i="24"/>
  <c r="BL36" i="13"/>
  <c r="BL37" i="13" s="1"/>
  <c r="BL20" i="24" l="1"/>
  <c r="BM36" i="13"/>
  <c r="BM37" i="13" s="1"/>
  <c r="BL37" i="23"/>
  <c r="BM37" i="23" l="1"/>
  <c r="BM20" i="24"/>
  <c r="BN36" i="13"/>
  <c r="BN37" i="13" s="1"/>
  <c r="BN37" i="23" l="1"/>
  <c r="BN20" i="24"/>
  <c r="BO36" i="13"/>
  <c r="BO37" i="13" s="1"/>
  <c r="BO20" i="24" l="1"/>
  <c r="BO37" i="23"/>
  <c r="BP36" i="13"/>
  <c r="BP37" i="13" s="1"/>
  <c r="BQ36" i="13" l="1"/>
  <c r="BQ37" i="13" s="1"/>
  <c r="BP37" i="23"/>
  <c r="BP20" i="24"/>
  <c r="BQ20" i="24" l="1"/>
  <c r="BR36" i="13"/>
  <c r="BR37" i="13" s="1"/>
  <c r="BQ37" i="23"/>
  <c r="BR37" i="23" l="1"/>
  <c r="BR20" i="24"/>
  <c r="BS36" i="13"/>
  <c r="BS37" i="13" s="1"/>
  <c r="BS37" i="23" l="1"/>
  <c r="BT36" i="13"/>
  <c r="BT37" i="13" s="1"/>
  <c r="BS20" i="24"/>
  <c r="BT37" i="23" l="1"/>
  <c r="BT20" i="24"/>
  <c r="BU36" i="13"/>
  <c r="BU37" i="13" s="1"/>
  <c r="BU20" i="24" l="1"/>
  <c r="BU37" i="23"/>
  <c r="E37" i="23" l="1"/>
  <c r="E37"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Philippe GIGOU</author>
    <author>LHENORET Tanguy</author>
  </authors>
  <commentList>
    <comment ref="D33" authorId="0" shapeId="0" xr:uid="{00000000-0006-0000-0100-000001000000}">
      <text>
        <r>
          <rPr>
            <sz val="8"/>
            <color indexed="81"/>
            <rFont val="Tahoma"/>
            <family val="2"/>
          </rPr>
          <t>La plus tardive des deux dates en cas de contrats multiples au format jj/mm/aaa</t>
        </r>
      </text>
    </comment>
    <comment ref="D35" authorId="1" shapeId="0" xr:uid="{8F0B2348-E871-492A-A6C7-63590111960D}">
      <text>
        <r>
          <rPr>
            <sz val="9"/>
            <color indexed="81"/>
            <rFont val="Tahoma"/>
            <family val="2"/>
          </rPr>
          <t>Pour ATMB et SFTRF, la distance s'entend hors Tunnel</t>
        </r>
      </text>
    </comment>
    <comment ref="F35" authorId="1" shapeId="0" xr:uid="{4BC42B24-29D6-4586-9051-489A9EDF1A7F}">
      <text>
        <r>
          <rPr>
            <sz val="9"/>
            <color indexed="81"/>
            <rFont val="Tahoma"/>
            <family val="2"/>
          </rPr>
          <t>Pour ATMB et SFTRF, la distance s'entend hors Tunnel</t>
        </r>
      </text>
    </comment>
    <comment ref="D36" authorId="1" shapeId="0" xr:uid="{BA8C3AD8-A16F-402B-ADD7-9676A8A4AA16}">
      <text>
        <r>
          <rPr>
            <sz val="9"/>
            <color indexed="81"/>
            <rFont val="Tahoma"/>
            <family val="2"/>
          </rPr>
          <t>Pour ATMB et SFTRF, la distance s'entend hors Tunnel</t>
        </r>
      </text>
    </comment>
    <comment ref="F36" authorId="1" shapeId="0" xr:uid="{7150AFBD-38FF-4509-958A-4EBD4167E4F6}">
      <text>
        <r>
          <rPr>
            <sz val="9"/>
            <color indexed="81"/>
            <rFont val="Tahoma"/>
            <family val="2"/>
          </rPr>
          <t>Pour ATMB et SFTRF, la distance s'entend hors Tunnel</t>
        </r>
      </text>
    </comment>
    <comment ref="D38" authorId="1" shapeId="0" xr:uid="{4754008F-7081-4857-922D-2CC0C49880D5}">
      <text>
        <r>
          <rPr>
            <sz val="9"/>
            <color indexed="81"/>
            <rFont val="Tahoma"/>
            <family val="2"/>
          </rPr>
          <t xml:space="preserve">Pour la société CEVM, indiquer le nombre de transactions classe 1
</t>
        </r>
      </text>
    </comment>
    <comment ref="F38" authorId="1" shapeId="0" xr:uid="{87606374-133F-4E34-9F36-2CE781D0FD7F}">
      <text>
        <r>
          <rPr>
            <sz val="9"/>
            <color indexed="81"/>
            <rFont val="Tahoma"/>
            <family val="2"/>
          </rPr>
          <t xml:space="preserve">Pour la société CEVM, indiquer le nombre de transactions classe 1
</t>
        </r>
      </text>
    </comment>
    <comment ref="D39" authorId="1" shapeId="0" xr:uid="{751BAEE7-4DA2-45BF-938E-37423F49A3B0}">
      <text>
        <r>
          <rPr>
            <sz val="9"/>
            <color indexed="81"/>
            <rFont val="Tahoma"/>
            <family val="2"/>
          </rPr>
          <t xml:space="preserve">Pour la société CEVM, indiquer le nombre de transactions classe 2
</t>
        </r>
      </text>
    </comment>
    <comment ref="F39" authorId="1" shapeId="0" xr:uid="{8C16214D-6C2F-4A9A-83A7-1030E314A137}">
      <text>
        <r>
          <rPr>
            <sz val="9"/>
            <color indexed="81"/>
            <rFont val="Tahoma"/>
            <family val="2"/>
          </rPr>
          <t xml:space="preserve">Pour la société CEVM, indiquer le nombre de transactions classe 2
</t>
        </r>
      </text>
    </comment>
    <comment ref="D40" authorId="1" shapeId="0" xr:uid="{280957AB-C3A1-42CD-99CF-B6D78605C70A}">
      <text>
        <r>
          <rPr>
            <sz val="9"/>
            <color indexed="81"/>
            <rFont val="Tahoma"/>
            <family val="2"/>
          </rPr>
          <t xml:space="preserve">Pour la société CEVM, indiquer le nombre de transactions classe 5
</t>
        </r>
      </text>
    </comment>
    <comment ref="F40" authorId="1" shapeId="0" xr:uid="{00BC0640-AC2E-4016-A49B-E3997E309A8B}">
      <text>
        <r>
          <rPr>
            <sz val="9"/>
            <color indexed="81"/>
            <rFont val="Tahoma"/>
            <family val="2"/>
          </rPr>
          <t xml:space="preserve">Pour la société CEVM, indiquer le nombre de transactions classe 5
</t>
        </r>
      </text>
    </comment>
    <comment ref="D41" authorId="1" shapeId="0" xr:uid="{A60D5FBD-65E6-4E5C-89D6-0FB8295B16DC}">
      <text>
        <r>
          <rPr>
            <sz val="9"/>
            <color indexed="81"/>
            <rFont val="Tahoma"/>
            <family val="2"/>
          </rPr>
          <t xml:space="preserve">Pour la société CEVM, indiquer le nombre de transactions classe 3
</t>
        </r>
      </text>
    </comment>
    <comment ref="F41" authorId="1" shapeId="0" xr:uid="{08326B9B-14F2-4C9F-85FE-0A5A16152A0B}">
      <text>
        <r>
          <rPr>
            <sz val="9"/>
            <color indexed="81"/>
            <rFont val="Tahoma"/>
            <family val="2"/>
          </rPr>
          <t xml:space="preserve">Pour la société CEVM, indiquer le nombre de transactions classe 3
</t>
        </r>
      </text>
    </comment>
    <comment ref="D42" authorId="1" shapeId="0" xr:uid="{7B403C8B-6B85-430E-8DBB-AB68A40473A3}">
      <text>
        <r>
          <rPr>
            <sz val="9"/>
            <color indexed="81"/>
            <rFont val="Tahoma"/>
            <family val="2"/>
          </rPr>
          <t xml:space="preserve">Pour la société CEVM, indiquer le nombre de transactions classe 4
</t>
        </r>
      </text>
    </comment>
    <comment ref="F42" authorId="1" shapeId="0" xr:uid="{2B96D273-F999-4FA1-830A-6B835DCB6B7D}">
      <text>
        <r>
          <rPr>
            <sz val="9"/>
            <color indexed="81"/>
            <rFont val="Tahoma"/>
            <family val="2"/>
          </rPr>
          <t xml:space="preserve">Pour la société CEVM, indiquer le nombre de transactions classe 4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LHENORET Tanguy</author>
  </authors>
  <commentList>
    <comment ref="E20" authorId="0" shapeId="0" xr:uid="{D5105F85-03EC-48E2-9CB4-57102872632A}">
      <text>
        <r>
          <rPr>
            <sz val="9"/>
            <color indexed="81"/>
            <rFont val="Tahoma"/>
            <family val="2"/>
          </rPr>
          <t>Check :
I12=SOMME(I13:I15)</t>
        </r>
      </text>
    </comment>
    <comment ref="E21" authorId="0" shapeId="0" xr:uid="{17305FD1-C93C-480A-B70E-4B36C17CAF67}">
      <text>
        <r>
          <rPr>
            <sz val="9"/>
            <color indexed="81"/>
            <rFont val="Tahoma"/>
            <family val="2"/>
          </rPr>
          <t>Check :
I16=SOMME(I17:I19)</t>
        </r>
      </text>
    </comment>
    <comment ref="E46" authorId="0" shapeId="0" xr:uid="{25082D92-9BF8-403C-A3B8-B99FF4F16DB9}">
      <text>
        <r>
          <rPr>
            <sz val="9"/>
            <color indexed="81"/>
            <rFont val="Tahoma"/>
            <family val="2"/>
          </rPr>
          <t>Check :
I38=SOMME(I39:I41)</t>
        </r>
      </text>
    </comment>
    <comment ref="E47" authorId="0" shapeId="0" xr:uid="{5A920B19-FBC8-4D97-B303-1BC35D84E0B2}">
      <text>
        <r>
          <rPr>
            <sz val="9"/>
            <color indexed="81"/>
            <rFont val="Tahoma"/>
            <family val="2"/>
          </rPr>
          <t>Check :
I42=SOMME(I43:I45)</t>
        </r>
      </text>
    </comment>
    <comment ref="E60" authorId="0" shapeId="0" xr:uid="{00000000-0006-0000-0200-000002000000}">
      <text>
        <r>
          <rPr>
            <sz val="9"/>
            <color indexed="81"/>
            <rFont val="Tahoma"/>
            <family val="2"/>
          </rPr>
          <t>Check pour les deux exercices réels:
I60=SOMME(I61:I63)</t>
        </r>
      </text>
    </comment>
    <comment ref="E65" authorId="0" shapeId="0" xr:uid="{00000000-0006-0000-0200-000003000000}">
      <text>
        <r>
          <rPr>
            <sz val="9"/>
            <color indexed="81"/>
            <rFont val="Tahoma"/>
            <family val="2"/>
          </rPr>
          <t>Check pour chaque année:
I65=SOMME(I66:I67)</t>
        </r>
      </text>
    </comment>
    <comment ref="E76" authorId="0" shapeId="0" xr:uid="{00000000-0006-0000-0200-000004000000}">
      <text>
        <r>
          <rPr>
            <sz val="9"/>
            <color indexed="81"/>
            <rFont val="Tahoma"/>
            <family val="2"/>
          </rPr>
          <t>Check pour chaque année:
I76=SOMME(I77:I78)</t>
        </r>
      </text>
    </comment>
    <comment ref="E89" authorId="0" shapeId="0" xr:uid="{00000000-0006-0000-0200-000005000000}">
      <text>
        <r>
          <rPr>
            <sz val="9"/>
            <color indexed="81"/>
            <rFont val="Tahoma"/>
            <family val="2"/>
          </rPr>
          <t>Check pour les deux exercices réels:
I88=SOMME(I89:I92)</t>
        </r>
      </text>
    </comment>
    <comment ref="A106" authorId="0" shapeId="0" xr:uid="{DE0FC8D0-D5C7-4CA2-B934-F644A6E5C254}">
      <text>
        <r>
          <rPr>
            <b/>
            <sz val="9"/>
            <color indexed="81"/>
            <rFont val="Tahoma"/>
            <family val="2"/>
          </rPr>
          <t>LHENORET Tanguy:</t>
        </r>
        <r>
          <rPr>
            <sz val="9"/>
            <color indexed="81"/>
            <rFont val="Tahoma"/>
            <family val="2"/>
          </rPr>
          <t xml:space="preserve">
dont frais et primes d'émission sur emprunts
</t>
        </r>
      </text>
    </comment>
    <comment ref="E136" authorId="0" shapeId="0" xr:uid="{97969F88-D581-4216-A6F3-A61B452C57E4}">
      <text>
        <r>
          <rPr>
            <sz val="9"/>
            <color indexed="81"/>
            <rFont val="Tahoma"/>
            <family val="2"/>
          </rPr>
          <t>Check :
I128=SOMME(I129:I131)</t>
        </r>
      </text>
    </comment>
    <comment ref="E137" authorId="0" shapeId="0" xr:uid="{E7EC2213-3491-40EF-AFB5-FDA5B9006F1A}">
      <text>
        <r>
          <rPr>
            <sz val="9"/>
            <color indexed="81"/>
            <rFont val="Tahoma"/>
            <family val="2"/>
          </rPr>
          <t>Check :
I132=SOMME(I133:I134)</t>
        </r>
      </text>
    </comment>
    <comment ref="E200" authorId="0" shapeId="0" xr:uid="{3542A799-5628-477E-821E-E26632AA15E2}">
      <text>
        <r>
          <rPr>
            <sz val="9"/>
            <color indexed="81"/>
            <rFont val="Tahoma"/>
            <family val="2"/>
          </rPr>
          <t>Check :
I191=SOMME(I192:I194)</t>
        </r>
      </text>
    </comment>
    <comment ref="E201" authorId="0" shapeId="0" xr:uid="{0667D972-1874-47EA-B0F8-A24F497BABC8}">
      <text>
        <r>
          <rPr>
            <sz val="9"/>
            <color indexed="81"/>
            <rFont val="Tahoma"/>
            <family val="2"/>
          </rPr>
          <t>Check :
I195=SOMME(I196:I197)</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LHENORET Tanguy</author>
  </authors>
  <commentList>
    <comment ref="E37" authorId="0" shapeId="0" xr:uid="{00000000-0006-0000-0500-000001000000}">
      <text>
        <r>
          <rPr>
            <sz val="9"/>
            <color indexed="81"/>
            <rFont val="Tahoma"/>
            <family val="2"/>
          </rPr>
          <t>Check pour chaque année:
I36&gt;=0</t>
        </r>
      </text>
    </comment>
    <comment ref="E44" authorId="0" shapeId="0" xr:uid="{00000000-0006-0000-0500-000002000000}">
      <text>
        <r>
          <rPr>
            <sz val="9"/>
            <color indexed="81"/>
            <rFont val="Tahoma"/>
            <family val="2"/>
          </rPr>
          <t>Check pour chaque année:
I5='2. P&amp;L'!I94</t>
        </r>
      </text>
    </comment>
    <comment ref="E46" authorId="0" shapeId="0" xr:uid="{00000000-0006-0000-0500-000003000000}">
      <text>
        <r>
          <rPr>
            <sz val="9"/>
            <color indexed="81"/>
            <rFont val="Tahoma"/>
            <family val="2"/>
          </rPr>
          <t>Check pour chaque année:
I6='2. P&amp;L'!I85+'2. P&amp;L'!I88+'2. P&amp;L'!I93</t>
        </r>
      </text>
    </comment>
    <comment ref="E49" authorId="0" shapeId="0" xr:uid="{00000000-0006-0000-0500-000005000000}">
      <text>
        <r>
          <rPr>
            <sz val="9"/>
            <color indexed="81"/>
            <rFont val="Tahoma"/>
            <family val="2"/>
          </rPr>
          <t>Check pour chaque exercice prospectif:
J14='5. Investissements'!J96</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LHENORET Tanguy</author>
  </authors>
  <commentList>
    <comment ref="E11" authorId="0" shapeId="0" xr:uid="{00000000-0006-0000-0600-000001000000}">
      <text>
        <r>
          <rPr>
            <sz val="9"/>
            <color indexed="81"/>
            <rFont val="Tahoma"/>
            <family val="2"/>
          </rPr>
          <t>Check pour les deux exercices réels:
I11=SOMME(I12:I16)</t>
        </r>
      </text>
    </comment>
    <comment ref="E38" authorId="0" shapeId="0" xr:uid="{00000000-0006-0000-0600-000002000000}">
      <text>
        <r>
          <rPr>
            <sz val="9"/>
            <color indexed="81"/>
            <rFont val="Tahoma"/>
            <family val="2"/>
          </rPr>
          <t>Check pour les deux exercices réels:
I36=SOMME(I37:I40)</t>
        </r>
      </text>
    </comment>
    <comment ref="E43" authorId="0" shapeId="0" xr:uid="{00000000-0006-0000-0600-000003000000}">
      <text>
        <r>
          <rPr>
            <sz val="9"/>
            <color indexed="81"/>
            <rFont val="Tahoma"/>
            <family val="2"/>
          </rPr>
          <t>Check pour les deux exercices réels:
I41=SOMME(I42:I50)</t>
        </r>
      </text>
    </comment>
    <comment ref="E77" authorId="0" shapeId="0" xr:uid="{00000000-0006-0000-0600-000004000000}">
      <text>
        <r>
          <rPr>
            <sz val="9"/>
            <color indexed="81"/>
            <rFont val="Tahoma"/>
            <family val="2"/>
          </rPr>
          <t>Check pour chaque année:
I5=I26</t>
        </r>
      </text>
    </comment>
    <comment ref="E79" authorId="0" shapeId="0" xr:uid="{00000000-0006-0000-0600-000005000000}">
      <text>
        <r>
          <rPr>
            <sz val="9"/>
            <color indexed="81"/>
            <rFont val="Tahoma"/>
            <family val="2"/>
          </rPr>
          <t>Uniquement la dernière année de concession:
immobilisations incorporelles + immobilisations corporelles du domaine concédé (hors apports en nature) =0</t>
        </r>
      </text>
    </comment>
    <comment ref="E81" authorId="0" shapeId="0" xr:uid="{00000000-0006-0000-0600-000006000000}">
      <text>
        <r>
          <rPr>
            <sz val="9"/>
            <color indexed="81"/>
            <rFont val="Tahoma"/>
            <family val="2"/>
          </rPr>
          <t>Sur toute la durée de la concession:
MIN(F11:CA11)&gt;=0</t>
        </r>
      </text>
    </comment>
    <comment ref="E83" authorId="0" shapeId="0" xr:uid="{00000000-0006-0000-0600-000007000000}">
      <text>
        <r>
          <rPr>
            <sz val="9"/>
            <color indexed="81"/>
            <rFont val="Tahoma"/>
            <family val="2"/>
          </rPr>
          <t>Uniquement la dernière année de concession:
Subventions d'investissements =0</t>
        </r>
      </text>
    </comment>
    <comment ref="E85" authorId="0" shapeId="0" xr:uid="{00000000-0006-0000-0600-000008000000}">
      <text>
        <r>
          <rPr>
            <sz val="9"/>
            <color indexed="81"/>
            <rFont val="Tahoma"/>
            <family val="2"/>
          </rPr>
          <t>Sur toute la durée de la concession:
MIN(F41:CA41)&gt;=0</t>
        </r>
      </text>
    </comment>
    <comment ref="E90" authorId="0" shapeId="0" xr:uid="{00000000-0006-0000-0600-000009000000}">
      <text>
        <r>
          <rPr>
            <sz val="9"/>
            <color indexed="81"/>
            <rFont val="Tahoma"/>
            <family val="2"/>
          </rPr>
          <t>Uniquement au 31/12/2019:
I42+I43+I44+I45+I46+I47=SOMME('6. Dette'!K5:K55)+SOMME('6. Dette'KJ119:K138)</t>
        </r>
      </text>
    </comment>
    <comment ref="E95" authorId="0" shapeId="0" xr:uid="{00000000-0006-0000-0600-00000A000000}">
      <text>
        <r>
          <rPr>
            <sz val="9"/>
            <color indexed="81"/>
            <rFont val="Tahoma"/>
            <family val="2"/>
          </rPr>
          <t>Check pour chaque année:
I22='3. CF'!I36</t>
        </r>
      </text>
    </comment>
    <comment ref="E98" authorId="0" shapeId="0" xr:uid="{00000000-0006-0000-0600-00000D000000}">
      <text>
        <r>
          <rPr>
            <sz val="9"/>
            <color indexed="81"/>
            <rFont val="Tahoma"/>
            <family val="2"/>
          </rPr>
          <t>Check pour chaque exercice prospectif:
(K8+K9) =(J8+J9)+'5. Investissements'!K96+'2. P&amp;L'!K85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LHENORET Tanguy</author>
  </authors>
  <commentList>
    <comment ref="A2" authorId="0" shapeId="0" xr:uid="{00000000-0006-0000-0800-000001000000}">
      <text>
        <r>
          <rPr>
            <sz val="9"/>
            <color indexed="81"/>
            <rFont val="Tahoma"/>
            <family val="2"/>
          </rPr>
          <t>Hors ICNE, dépôts et cautionnement, avances de l'Etat</t>
        </r>
      </text>
    </comment>
    <comment ref="B4" authorId="0" shapeId="0" xr:uid="{1D73C86D-CD85-4D93-A18A-987BFA68B2F5}">
      <text>
        <r>
          <rPr>
            <sz val="9"/>
            <color indexed="81"/>
            <rFont val="Tahoma"/>
            <family val="2"/>
          </rPr>
          <t xml:space="preserve">Intégrer les obligations convertibles
</t>
        </r>
      </text>
    </comment>
    <comment ref="K4" authorId="0" shapeId="0" xr:uid="{5AC2A1DC-D995-46D3-8C7F-6C4007A2F869}">
      <text>
        <r>
          <rPr>
            <sz val="9"/>
            <color indexed="81"/>
            <rFont val="Tahoma"/>
            <family val="2"/>
          </rPr>
          <t>Intégrer les intérêts capitalisés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tc={7D12501C-E1CF-49EC-AAD2-4392243BE5E9}</author>
  </authors>
  <commentList>
    <comment ref="J47" authorId="0" shapeId="0" xr:uid="{7D12501C-E1CF-49EC-AAD2-4392243BE5E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Dette "actionnaire" + dette intragroupe</t>
      </text>
    </comment>
  </commentList>
</comments>
</file>

<file path=xl/sharedStrings.xml><?xml version="1.0" encoding="utf-8"?>
<sst xmlns="http://schemas.openxmlformats.org/spreadsheetml/2006/main" count="1097" uniqueCount="590">
  <si>
    <t>CHIFFRES D'AFFAIRES</t>
  </si>
  <si>
    <t>CHARGES D'EXPLOITATION</t>
  </si>
  <si>
    <t>Impôt sur les sociétés</t>
  </si>
  <si>
    <t>RESULTAT NET</t>
  </si>
  <si>
    <t>RESULTAT FINANCIER</t>
  </si>
  <si>
    <t>RESULTAT EXCEPTIONNEL</t>
  </si>
  <si>
    <t>PRODUITS FINANCIERS</t>
  </si>
  <si>
    <t>CHARGES FINANCIERES</t>
  </si>
  <si>
    <t>Acquisitions d’immobilisations</t>
  </si>
  <si>
    <t>FLUX NETS DE TRESORERIE LIES AUX
OPERATIONS D'INVESTISSEMENTS</t>
  </si>
  <si>
    <t>Dividendes versés</t>
  </si>
  <si>
    <t>Subventions d'investissement reçues</t>
  </si>
  <si>
    <t>Emission Nouveaux Emprunts</t>
  </si>
  <si>
    <t>Remboursement emprunts</t>
  </si>
  <si>
    <t>FLUX NETS DE TRESORERIE LIES AUX
OPERATIONS DE FINANCEMENT</t>
  </si>
  <si>
    <t>VARIATION DE TRESORERIE</t>
  </si>
  <si>
    <t>Plan de trésorerie</t>
  </si>
  <si>
    <t>Capitaux propres</t>
  </si>
  <si>
    <t>Bilan</t>
  </si>
  <si>
    <t>AUTRES REVENUS D'EXPLOITATION</t>
  </si>
  <si>
    <t>Cessions d’immobilisations</t>
  </si>
  <si>
    <t>Opérations en capital</t>
  </si>
  <si>
    <t>ACTIF</t>
  </si>
  <si>
    <t>TRESORERIE D'OUVERTURE</t>
  </si>
  <si>
    <t>TRESORERIE DE CLOTURE</t>
  </si>
  <si>
    <t>Actif immobilisé</t>
  </si>
  <si>
    <t>PASSIF</t>
  </si>
  <si>
    <t>Primes et réserves</t>
  </si>
  <si>
    <t>Report à nouveau</t>
  </si>
  <si>
    <t>Résultat de l'exercice</t>
  </si>
  <si>
    <t>Subventions d'investissement</t>
  </si>
  <si>
    <t>Provisions pour risques et charges</t>
  </si>
  <si>
    <t>Emprunts et dettes financières</t>
  </si>
  <si>
    <t>Plus-value / moins-value de cession</t>
  </si>
  <si>
    <t>Production Immobilisée</t>
  </si>
  <si>
    <t>Revenus des activités annexes</t>
  </si>
  <si>
    <t>Remboursement accidents</t>
  </si>
  <si>
    <t>CVE</t>
  </si>
  <si>
    <t>TAT</t>
  </si>
  <si>
    <t>CET</t>
  </si>
  <si>
    <t>Redevance domaniale</t>
  </si>
  <si>
    <t>Autres impôts et taxes</t>
  </si>
  <si>
    <t>Entretien courant</t>
  </si>
  <si>
    <t>Energie, achats stockés et consommables</t>
  </si>
  <si>
    <t>Achats et charges externes</t>
  </si>
  <si>
    <t>EBITDA</t>
  </si>
  <si>
    <t>marge Ebitda</t>
  </si>
  <si>
    <t>Autres Charges d'exploitation</t>
  </si>
  <si>
    <t>Impôts et taxes</t>
  </si>
  <si>
    <t>Autres dotations aux amort. et prov. (net reprises)</t>
  </si>
  <si>
    <t>EBIT</t>
  </si>
  <si>
    <t>Dividendes reçus</t>
  </si>
  <si>
    <t>Autres produits financiers</t>
  </si>
  <si>
    <t>Charges financières sur emprunts</t>
  </si>
  <si>
    <t>Trésorerie</t>
  </si>
  <si>
    <t>Provisions réglementées</t>
  </si>
  <si>
    <t>Marge Nette</t>
  </si>
  <si>
    <t>EBITDA / Frais Financiers</t>
  </si>
  <si>
    <t>Marge EBITDA</t>
  </si>
  <si>
    <t>Dette financière nette / EBITDA</t>
  </si>
  <si>
    <t>Dette financière nette / Capitaux Propres</t>
  </si>
  <si>
    <t>Autres Fonds Propres</t>
  </si>
  <si>
    <t>ROCE</t>
  </si>
  <si>
    <t>Variation du BFR</t>
  </si>
  <si>
    <t>Autres charges financières</t>
  </si>
  <si>
    <t xml:space="preserve">( en M€ courants )  </t>
  </si>
  <si>
    <t xml:space="preserve">( en M€ courants  )  </t>
  </si>
  <si>
    <t>Amortissements nets de subventions et provisions</t>
  </si>
  <si>
    <t>Impôts payés</t>
  </si>
  <si>
    <t>Intérêts financiers nets payés</t>
  </si>
  <si>
    <t>BFR</t>
  </si>
  <si>
    <t>FFO / Dette financière</t>
  </si>
  <si>
    <t>FFO / investissements</t>
  </si>
  <si>
    <t xml:space="preserve">( en M€ courants)  </t>
  </si>
  <si>
    <t xml:space="preserve"> </t>
  </si>
  <si>
    <t>CASH FLOW OPERATIONNELS /FFO</t>
  </si>
  <si>
    <t>marge nette</t>
  </si>
  <si>
    <t>Autres charges de personnel</t>
  </si>
  <si>
    <t>Salaires et traitements</t>
  </si>
  <si>
    <t>Charges sociales et engagements sociaux différés</t>
  </si>
  <si>
    <t>Intéressement, abondement du plan d'épargne et participation</t>
  </si>
  <si>
    <t>Libellé</t>
  </si>
  <si>
    <t>Type de Dette</t>
  </si>
  <si>
    <t>Nominal</t>
  </si>
  <si>
    <t>Profil de Remboursement</t>
  </si>
  <si>
    <t>Covenants ou autres contraintes à définir</t>
  </si>
  <si>
    <t>Remarques</t>
  </si>
  <si>
    <t>Type de taux</t>
  </si>
  <si>
    <t>Spread</t>
  </si>
  <si>
    <t>Taux Intérêt</t>
  </si>
  <si>
    <t>Taux de Référence</t>
  </si>
  <si>
    <t>Date Échéance</t>
  </si>
  <si>
    <t>Nom de la société</t>
  </si>
  <si>
    <t>Date de mise à jour des prévisions</t>
  </si>
  <si>
    <t>Validation officielle</t>
  </si>
  <si>
    <t>Si, oui Date de validation</t>
  </si>
  <si>
    <t>Si oui, désignation de l'approbateur</t>
  </si>
  <si>
    <t>Référent du document</t>
  </si>
  <si>
    <t>Conso - IFRS Gaap</t>
  </si>
  <si>
    <t>Modèle financier</t>
  </si>
  <si>
    <t>Reporting analytique</t>
  </si>
  <si>
    <t>Conseil d'Administration</t>
  </si>
  <si>
    <t>Comité Exécutif</t>
  </si>
  <si>
    <t>Président</t>
  </si>
  <si>
    <t>Directeur Général</t>
  </si>
  <si>
    <t>Directeur Financier</t>
  </si>
  <si>
    <t>Indices / Evolutions</t>
  </si>
  <si>
    <t>Evolution Inflation générale en %</t>
  </si>
  <si>
    <t>Evolution TP01 en %</t>
  </si>
  <si>
    <t xml:space="preserve">Prix </t>
  </si>
  <si>
    <t>Evolution TP09 en %</t>
  </si>
  <si>
    <t>Trafics</t>
  </si>
  <si>
    <t>Evolution Trafic VL en % réseau payant</t>
  </si>
  <si>
    <t>Evolution Trafic PL en % réseau payant</t>
  </si>
  <si>
    <t>Tarifs</t>
  </si>
  <si>
    <t>Evolution issue de la formule tarifaire théorique définie par le cahier des charges de la concession et impactant la classe 1</t>
  </si>
  <si>
    <t>dont autre</t>
  </si>
  <si>
    <t>Evolution Trafic  en % réseau payant</t>
  </si>
  <si>
    <t>Subventions d'exploitation</t>
  </si>
  <si>
    <t>Locations de fibres optiques et pylones aux opérateurs télécoms</t>
  </si>
  <si>
    <t>dont contrat d'exploitation</t>
  </si>
  <si>
    <t>Concerne uniquement les SCA pour lesquelles l'exploitation fait l'objet d'un contrat spécifique auprès d'un prestataire externe</t>
  </si>
  <si>
    <t>Entretien matériel péage, réparations accidents et autre entretien</t>
  </si>
  <si>
    <t>Montant brut calculé et payé</t>
  </si>
  <si>
    <t>Correspond à l'amortissement de caducité</t>
  </si>
  <si>
    <t>Dotations aux amortissements des immobilisations non renouvelables</t>
  </si>
  <si>
    <t>Dotations aux amortissements des immobilisations renouvelables</t>
  </si>
  <si>
    <t>dont provision / reprise pour renouvellement des couches de chaussées</t>
  </si>
  <si>
    <t>dont provision / reprise pour maintien en état des ouvrages d'art</t>
  </si>
  <si>
    <t>dont provision / reprise exceptionnelle liée à la masse salariale</t>
  </si>
  <si>
    <t>dont autres provisions / reprises d'exploitation</t>
  </si>
  <si>
    <t>RESULTAT COURANT</t>
  </si>
  <si>
    <t>RESULTAT AVANT IMPOTS</t>
  </si>
  <si>
    <t>Social - French Gaap</t>
  </si>
  <si>
    <t>dont prime (soulte) sur opération de refinancement</t>
  </si>
  <si>
    <t>Prime  sur opération de refinancement</t>
  </si>
  <si>
    <t>Donnée en liaison avec le P&amp;L</t>
  </si>
  <si>
    <t>- Immobilisations non renouvelables ou ICAS</t>
  </si>
  <si>
    <t>- Immobilisations  renouvelables ou IEAS</t>
  </si>
  <si>
    <t>Check Investissements</t>
  </si>
  <si>
    <t>dont dividende au titre du résultat de l'exercice N-1</t>
  </si>
  <si>
    <t>dont acompte sur dividende</t>
  </si>
  <si>
    <t>Opérations sur comptes de réserve</t>
  </si>
  <si>
    <t>Revenus des titres de participation</t>
  </si>
  <si>
    <t>Dividendes provenant de filiales ou intérêts portant sur des créances accordées à des filiales</t>
  </si>
  <si>
    <t>dont titres de participations dans sociétés consolidées</t>
  </si>
  <si>
    <t>dont titres de participations dans sociétés mises en équivalences</t>
  </si>
  <si>
    <t>dont créances rattachées à des participations</t>
  </si>
  <si>
    <t>dont prêts</t>
  </si>
  <si>
    <t>Correspond aux apports gratuits effectués par le concédant</t>
  </si>
  <si>
    <t>dont provisions pour indexation d'emprunts</t>
  </si>
  <si>
    <t>dont provisions pour indemnités de fin de carrière</t>
  </si>
  <si>
    <t>dont dettes de trésorerie</t>
  </si>
  <si>
    <t>dont ICNE</t>
  </si>
  <si>
    <t>dont autres</t>
  </si>
  <si>
    <t>Ligne de crédit tirée</t>
  </si>
  <si>
    <t>Emprunts obligataires et bancaires hors groupe</t>
  </si>
  <si>
    <t>Travaux d'entretien/renouvellement immobilisés</t>
  </si>
  <si>
    <t>Programme Investissements</t>
  </si>
  <si>
    <t xml:space="preserve"> Contrats de plan</t>
  </si>
  <si>
    <t>Plan de relance</t>
  </si>
  <si>
    <t>Couches structurelles et couches de roulement pour les sociétés qui les immobilisent</t>
  </si>
  <si>
    <t>Total Investissements</t>
  </si>
  <si>
    <t>Actif = Passif</t>
  </si>
  <si>
    <t>Vérification que l'actif corporel du domaine concédé est intégralement amorti en fin de concession</t>
  </si>
  <si>
    <t>Check VNC immobilisations coporelles = 0</t>
  </si>
  <si>
    <t>Check immobilisations financières &gt;= 0</t>
  </si>
  <si>
    <t>Checks Bilan et CF</t>
  </si>
  <si>
    <t>Checks P&amp;L et CF</t>
  </si>
  <si>
    <t>Check Ebit</t>
  </si>
  <si>
    <t>Nom</t>
  </si>
  <si>
    <t>Compte de Résultat</t>
  </si>
  <si>
    <t>INFORMATIONS SUR L'ETUDE FINANCIERE</t>
  </si>
  <si>
    <t>Adresse mail</t>
  </si>
  <si>
    <t>Checks</t>
  </si>
  <si>
    <t>Checks Cash Flow</t>
  </si>
  <si>
    <t>Reste à rembourser</t>
  </si>
  <si>
    <t>Détail Dette externe</t>
  </si>
  <si>
    <t>Détail Dette intra-groupe</t>
  </si>
  <si>
    <t>Emprunt concerné</t>
  </si>
  <si>
    <t>Taux Payeur</t>
  </si>
  <si>
    <t>Taux receveur</t>
  </si>
  <si>
    <t>Contrepartie</t>
  </si>
  <si>
    <t>Contrats de swaps</t>
  </si>
  <si>
    <t>Check Bilan et Dette</t>
  </si>
  <si>
    <t>Frais Financiers</t>
  </si>
  <si>
    <t>Résultat net</t>
  </si>
  <si>
    <t>LLCR</t>
  </si>
  <si>
    <t>FFO</t>
  </si>
  <si>
    <t>Capitaux Propres</t>
  </si>
  <si>
    <t>Investissements</t>
  </si>
  <si>
    <t>Dette Financière brute</t>
  </si>
  <si>
    <t>Capitaux investis</t>
  </si>
  <si>
    <t>Emprunt et dettes financières figurant au passif</t>
  </si>
  <si>
    <t>Données clés et Ratios</t>
  </si>
  <si>
    <t>Taux intérêt implicite</t>
  </si>
  <si>
    <t>Aide à la saisie</t>
  </si>
  <si>
    <t>Commentaires SCA</t>
  </si>
  <si>
    <t>dont autres provisions pour risques et charges</t>
  </si>
  <si>
    <t>Plan d'Investissement Autoroutier (PIA)</t>
  </si>
  <si>
    <t>Montants correspondant aux comptes 72/74 et 75 du PCG.
Détailler le contenu en commentaires.
Ne pas netter avec les autres charges d'exploitation</t>
  </si>
  <si>
    <t>Inscrire uniquement la masse salariale liée aux effectifs propres de la SCA. 
Si la SCA n'a aucun effectif, incrire 0.</t>
  </si>
  <si>
    <t>Correspond à l'amortissement technique des immobilisations d'exploitation et à l'amortissement des immobilisation incorporelles</t>
  </si>
  <si>
    <t>Dividendes provenant de filiales consolidées ou mises en équivalence</t>
  </si>
  <si>
    <t>Cohérence entre le montant de trésorerie de clôture  du tableau de Cash Flow et la trésorerie à l'actif du bilan</t>
  </si>
  <si>
    <t>CONTROLE</t>
  </si>
  <si>
    <t>dont provisions pour gros entretien</t>
  </si>
  <si>
    <t xml:space="preserve">dont emprunts </t>
  </si>
  <si>
    <t>Montant brut calculé (vision comptable)</t>
  </si>
  <si>
    <t>Evolution de l'indice des prix du secteur des travaux publics retenue dans les prévisions</t>
  </si>
  <si>
    <t>Evolution de l'indice des prix pour la fabrication et la mise en œuvre d'enrobés retenue dans les prévisions</t>
  </si>
  <si>
    <t>Hors redevance domaniale</t>
  </si>
  <si>
    <t>Evolution annuelle globale de l'inflation impactant en particulier les coûts d'exploitation.
Préciser la/les source(s).</t>
  </si>
  <si>
    <t>Hors reprises de subventions d'investissements</t>
  </si>
  <si>
    <t>Taux IS</t>
  </si>
  <si>
    <t>Ne sont à prendre en compte que les provisions pour engagements sociaux différés non exceptionnels (IFC, CATS, congés payés, CET…) hors plan de départ</t>
  </si>
  <si>
    <t>Acquisition  / cession d'Immobilisations financières</t>
  </si>
  <si>
    <t>N° téléphone (ligne directe)</t>
  </si>
  <si>
    <t>IS dû au titre de l'exercice</t>
  </si>
  <si>
    <t xml:space="preserve"> Redevances des installations commerciales</t>
  </si>
  <si>
    <t xml:space="preserve"> Redevances des installations de télécommunication</t>
  </si>
  <si>
    <t xml:space="preserve"> Autres éléments du chiffre d'affaires</t>
  </si>
  <si>
    <t>dont provenant d'autres filiales françaises ou étrangères</t>
  </si>
  <si>
    <t>Montant de frais financiers décaissés au cours de l'exercice (Données réelles pour le réalisé, données issues du P&amp;L pour le prévisionnel)</t>
  </si>
  <si>
    <t>Montant d'IS décaissé au cours de l'exercice (Données réelles pour le réalisé, données issues du P&amp;L pour le prévisionnel)</t>
  </si>
  <si>
    <t>Capital social</t>
  </si>
  <si>
    <t>Actif circulant</t>
  </si>
  <si>
    <t>Stocks</t>
  </si>
  <si>
    <t xml:space="preserve">Créances clients </t>
  </si>
  <si>
    <t>Créances sociales et fiscales</t>
  </si>
  <si>
    <t>Passif circulant</t>
  </si>
  <si>
    <t>Immobilisations financières (nettes)</t>
  </si>
  <si>
    <t>Immobilisations corporelles  du domaine concédé (nettes)</t>
  </si>
  <si>
    <t>Immobilisations incorporelles (nettes)</t>
  </si>
  <si>
    <t>Dettes sur immobilisations</t>
  </si>
  <si>
    <t>Dettes fournisseurs</t>
  </si>
  <si>
    <t>Dettes fiscales et sociales</t>
  </si>
  <si>
    <t>Autres dettes</t>
  </si>
  <si>
    <t>Dette Financière Nette</t>
  </si>
  <si>
    <t>dont C/C de cash pooling</t>
  </si>
  <si>
    <t>Stock de reports déficitaires</t>
  </si>
  <si>
    <t>Eléments Hors Bilan</t>
  </si>
  <si>
    <t>Agrégats</t>
  </si>
  <si>
    <t>Emprunt et dettes financières nettés de la trésorerie</t>
  </si>
  <si>
    <t>Check Cumul Trésorerie &gt;= 0 chaque année</t>
  </si>
  <si>
    <t>Vérification que le cumul de Trésorerie à chaque fin d'exercice est positif ou nul.
Si le cumul de trésorerie est négatif, indicateur à 1.</t>
  </si>
  <si>
    <t>Check Bilan</t>
  </si>
  <si>
    <t>Vérification que les subventions d'investissements sont intégralement amorties en fin de concession</t>
  </si>
  <si>
    <t>CA Total</t>
  </si>
  <si>
    <t>Checks P&amp;L</t>
  </si>
  <si>
    <t>Check Sous Total Gros Entretien</t>
  </si>
  <si>
    <t>Check Sous Total Redevance Domaniale</t>
  </si>
  <si>
    <t>Check Sous Total TAT</t>
  </si>
  <si>
    <t>Check Sous Total Autres dotations aux amort. et prov.</t>
  </si>
  <si>
    <t>Le check vérifie que le total est égal au détail</t>
  </si>
  <si>
    <t>Le check vérifie que le cumul de Trésorerie à chaque fin d'exercice est positif ou nul.</t>
  </si>
  <si>
    <t>Vérifie la cohérence entre le montant de trésorerie de clôture  du tableau de Cash Flow et la trésorerie à l'actif du bilan</t>
  </si>
  <si>
    <t>Vérifie la cohérence des mouvements d'immobilisations au bilan avec les investissements (CF) et les amortissements (P&amp;L)</t>
  </si>
  <si>
    <t>Vérifie que le montant du poste Emprunts et dettes financières au passif du bilan est toujours positif ou nul</t>
  </si>
  <si>
    <t>Vérifie que le montant des immobilisations financières inscrites à l'actif du bilan est toujours positif ou nul</t>
  </si>
  <si>
    <t>Cohérence entre Ebit du P&amp;L et celui du tableau de Cash Flow</t>
  </si>
  <si>
    <t>Vérification que le montant des amortissements et provisions du P&amp;L est identique à celui du tableau de Cash Flow</t>
  </si>
  <si>
    <t>Cohérence entre total et détail</t>
  </si>
  <si>
    <t>Vérifier que le montant du poste Emprunts et dettes financières au passif du bilan est toujours positif ou nul</t>
  </si>
  <si>
    <t>Ebitda</t>
  </si>
  <si>
    <t>Ebitda Margin</t>
  </si>
  <si>
    <t>Capex Développement</t>
  </si>
  <si>
    <t>Capex Maintenance</t>
  </si>
  <si>
    <t>Total Capex</t>
  </si>
  <si>
    <t>CA Péage</t>
  </si>
  <si>
    <t>Autre CA</t>
  </si>
  <si>
    <t>Emprunt et dette financière</t>
  </si>
  <si>
    <t>Dette financière nette</t>
  </si>
  <si>
    <t>Cash Flow annuel</t>
  </si>
  <si>
    <t>Cumul Cash Flow</t>
  </si>
  <si>
    <t>Ecart en M€</t>
  </si>
  <si>
    <t>Ecart en %</t>
  </si>
  <si>
    <t xml:space="preserve">CASH FLOW </t>
  </si>
  <si>
    <t>Créances clients et comptes rattachés</t>
  </si>
  <si>
    <t>Préciser le type de créance en commentaire</t>
  </si>
  <si>
    <t>Emprunt Swappé</t>
  </si>
  <si>
    <t>Montant de l'emprunt swappé</t>
  </si>
  <si>
    <t>Référence du Swap</t>
  </si>
  <si>
    <t>Taux d'intérêt après Swap</t>
  </si>
  <si>
    <t>Notionnel</t>
  </si>
  <si>
    <t>Détail créances intra-groupe</t>
  </si>
  <si>
    <t>dont ligne de crédit intragroupe</t>
  </si>
  <si>
    <t>Charge redevance domaniale brute comptabilisée</t>
  </si>
  <si>
    <t xml:space="preserve">Remboursement reçu de l'état au titre de la redevance domaniale </t>
  </si>
  <si>
    <t>Reprises des Subventions d'investissements</t>
  </si>
  <si>
    <t>Détail à préciser</t>
  </si>
  <si>
    <t>VMP et disponibilités (y compris comptes de réserve)</t>
  </si>
  <si>
    <t>Evolution tarifs théorique Classe 1 en %</t>
  </si>
  <si>
    <t>Evolution tarifs théorique Classe 2 en %</t>
  </si>
  <si>
    <t>Evolution tarifs théorique Classe 5 en %</t>
  </si>
  <si>
    <t>Evolution issue de la formule tarifaire théorique définie par le cahier des charges de la concession et impactant la classe 2</t>
  </si>
  <si>
    <t>Evolution issue de la formule tarifaire théorique définie par le cahier des charges de la concession et impactant la classe 5</t>
  </si>
  <si>
    <t>Chiffre d'Affaires péage net</t>
  </si>
  <si>
    <t>Charge TAT brute comptabilisée</t>
  </si>
  <si>
    <t>Remboursement reçu de l'état au titre de la TAT</t>
  </si>
  <si>
    <t>Dotations aux amortissements</t>
  </si>
  <si>
    <t>si reprise, montant positif '+' car produit</t>
  </si>
  <si>
    <t>dont comptes de réserve</t>
  </si>
  <si>
    <t>dont prêt intragroupe / C/C associés</t>
  </si>
  <si>
    <t>dont ligne de crédit externe</t>
  </si>
  <si>
    <t>Regroupe les investissements qui sont amortis en caducité</t>
  </si>
  <si>
    <t>Montants correspondant aux comptes 65 du PCG.
Ne pas netter avec les autres produits d'exploitation de la ligne 51</t>
  </si>
  <si>
    <t>Produits constatés d'avance, Participations des Salariés, autres à préciser en commentaires</t>
  </si>
  <si>
    <t>Total période</t>
  </si>
  <si>
    <t>Cash Flow disponibles pour la dette</t>
  </si>
  <si>
    <t>Gros entretien sur infrastructures</t>
  </si>
  <si>
    <t>Structure du fichier</t>
  </si>
  <si>
    <t>Objet de l'étude financière</t>
  </si>
  <si>
    <t xml:space="preserve"> Investissements de renouvellement ou de maintenance</t>
  </si>
  <si>
    <t xml:space="preserve"> Investissements de développement</t>
  </si>
  <si>
    <t>Permet de présenter les principaux flux de trésorerie</t>
  </si>
  <si>
    <t>Règles de remplissage</t>
  </si>
  <si>
    <t>Permet d'identifier les instruments de dette de la société et leurs caractéristiques</t>
  </si>
  <si>
    <t>Donnée calculée Total (non modifiable)</t>
  </si>
  <si>
    <t>Donnée calculée  (non modifiable)</t>
  </si>
  <si>
    <t xml:space="preserve">Code couleur dur remplissage </t>
  </si>
  <si>
    <t xml:space="preserve">Format des données </t>
  </si>
  <si>
    <t>Principe de remplissage</t>
  </si>
  <si>
    <t>Onglet "1. Info"</t>
  </si>
  <si>
    <t>Onglet "2. P&amp;L"</t>
  </si>
  <si>
    <t>Onglet "3. CF"</t>
  </si>
  <si>
    <t>Onglet "5. Investissements"</t>
  </si>
  <si>
    <t>Onglet "6. Dette"</t>
  </si>
  <si>
    <t>Contrôle de cohérence</t>
  </si>
  <si>
    <t>Onglet "7. Graphes"</t>
  </si>
  <si>
    <t>Pour chacun des onglets, une colonne d'aide à la saisie a été créée pour préciser, le cas échéant, la nature des données attendues.</t>
  </si>
  <si>
    <t>Chaussées</t>
  </si>
  <si>
    <t>Ouvrages d'art</t>
  </si>
  <si>
    <t>Tunnels</t>
  </si>
  <si>
    <t>Autres investissements de maintenance</t>
  </si>
  <si>
    <t>Chiffre d'Affaires péage</t>
  </si>
  <si>
    <t>dont provenant de SCA françaises</t>
  </si>
  <si>
    <t>Intérêts sur créances</t>
  </si>
  <si>
    <t>Autres prestations et charges externes</t>
  </si>
  <si>
    <t xml:space="preserve">dont gros entretien sur chaussées </t>
  </si>
  <si>
    <t>dont gros entretien sur ouvrages d'art</t>
  </si>
  <si>
    <t>dont autre gros entretien</t>
  </si>
  <si>
    <t>Autres produits d'exploitation</t>
  </si>
  <si>
    <t>FL</t>
  </si>
  <si>
    <t>FO</t>
  </si>
  <si>
    <t>FM + FP + FQ</t>
  </si>
  <si>
    <t>FX</t>
  </si>
  <si>
    <t>GE</t>
  </si>
  <si>
    <t>GA</t>
  </si>
  <si>
    <t>GC + GD</t>
  </si>
  <si>
    <t>GG + HJ</t>
  </si>
  <si>
    <t>GP</t>
  </si>
  <si>
    <t>GJ</t>
  </si>
  <si>
    <t>GU</t>
  </si>
  <si>
    <t>GR</t>
  </si>
  <si>
    <t>GV</t>
  </si>
  <si>
    <t>GW</t>
  </si>
  <si>
    <t>HK</t>
  </si>
  <si>
    <t>HN</t>
  </si>
  <si>
    <t xml:space="preserve"> BJ - BK</t>
  </si>
  <si>
    <t>CS, CU et BD</t>
  </si>
  <si>
    <t>BB</t>
  </si>
  <si>
    <t>BF</t>
  </si>
  <si>
    <t>BH</t>
  </si>
  <si>
    <t>BX</t>
  </si>
  <si>
    <t>BV, BZ, CH et Σ CW à CN</t>
  </si>
  <si>
    <t>CD et CF</t>
  </si>
  <si>
    <t>DL</t>
  </si>
  <si>
    <t>DA</t>
  </si>
  <si>
    <t>DH</t>
  </si>
  <si>
    <t>DI</t>
  </si>
  <si>
    <t>DJ</t>
  </si>
  <si>
    <t>DK</t>
  </si>
  <si>
    <t>Σ DS à DV</t>
  </si>
  <si>
    <t>DZ</t>
  </si>
  <si>
    <t>DW et DX</t>
  </si>
  <si>
    <t>DY</t>
  </si>
  <si>
    <t>EA, EB et ED</t>
  </si>
  <si>
    <t>Permet d'identifier les dépenses d'investissement effectives et prévisionnelles
Pour les investissements de développement, le détail est demandé par opération sur la durée de l'opération
Pour les investissements de renouvellement et de maintenance, le détail est demandé pour les deux derniers exercices écoulés et pour les cinq prochains exercices. Au-delà, la prévision est demandée de manière agglomérée.</t>
  </si>
  <si>
    <t>Permet de visualiser les évolutions des principaux agrégats</t>
  </si>
  <si>
    <t>CA péage net</t>
  </si>
  <si>
    <t>Σ FM à FQ</t>
  </si>
  <si>
    <t>FN</t>
  </si>
  <si>
    <t>FY</t>
  </si>
  <si>
    <t>GK</t>
  </si>
  <si>
    <t>Σ GL à GO</t>
  </si>
  <si>
    <t>GQ + GS + GT</t>
  </si>
  <si>
    <t>Σ AB à AL - Σ AC à AM</t>
  </si>
  <si>
    <t>Σ AN à AX - Σ AO à AY</t>
  </si>
  <si>
    <t>Σ  BL à BT</t>
  </si>
  <si>
    <t>Σ FS à FW</t>
  </si>
  <si>
    <t>Autres créances et comptes de régularisation</t>
  </si>
  <si>
    <t>EE</t>
  </si>
  <si>
    <t xml:space="preserve"> CO - BK</t>
  </si>
  <si>
    <r>
      <t xml:space="preserve">Σ </t>
    </r>
    <r>
      <rPr>
        <sz val="10"/>
        <color theme="1"/>
        <rFont val="Franklin Gothic Book"/>
        <family val="2"/>
      </rPr>
      <t>DB à DG</t>
    </r>
  </si>
  <si>
    <t>DO</t>
  </si>
  <si>
    <t>DR</t>
  </si>
  <si>
    <t>Réconciliation des Immobilisations corporelles et incorporelles au bilan</t>
  </si>
  <si>
    <t>Check réconciliation immobilisations incorporelles et corporelles</t>
  </si>
  <si>
    <t>Check trésorerie</t>
  </si>
  <si>
    <t>Check amortissements et provisions</t>
  </si>
  <si>
    <t>Check emprunts et dettes financières &gt;= 0</t>
  </si>
  <si>
    <t>Check subventions = 0</t>
  </si>
  <si>
    <t>Check équilibre du bilan</t>
  </si>
  <si>
    <t>Check sous total immobilisations financières</t>
  </si>
  <si>
    <t>Check sous total provisions pour risques et charges</t>
  </si>
  <si>
    <t>Check sous total emprunts et dettes financières</t>
  </si>
  <si>
    <t>Check subventions= 0</t>
  </si>
  <si>
    <t>Format des données prévisionnelles communiquées</t>
  </si>
  <si>
    <t>Format des données réelles communiquées</t>
  </si>
  <si>
    <t xml:space="preserve">Ref liasse Fiscale quand applicable - Formulaire Cerfa n°2052 et 2053 </t>
  </si>
  <si>
    <t>Ref liasse Fiscale quand applicable - Formulaire Cerfa n°2050</t>
  </si>
  <si>
    <t>Ref liasse Fiscale quand applicable - Formulaire Cerfa n°2051</t>
  </si>
  <si>
    <t>Charge comptabilisée (OPEX)</t>
  </si>
  <si>
    <t>CA Péage VL</t>
  </si>
  <si>
    <t>CA Péage PL</t>
  </si>
  <si>
    <t>dont CA net VL</t>
  </si>
  <si>
    <t>dont CA net PL</t>
  </si>
  <si>
    <t>Identification des caractéristiques de la société, du format des données renseignées et de l'auteur de l'étude</t>
  </si>
  <si>
    <t>Permet de présenter les principaux éléments de bilan
Les ratios sont calculés automatiquement selon une méthodologie harmonisée par l'Autorité</t>
  </si>
  <si>
    <t>Donnée à saisir</t>
  </si>
  <si>
    <t>Donnée à saisir (facultative)</t>
  </si>
  <si>
    <t>Nb de concession(s) simulée(s)</t>
  </si>
  <si>
    <t>Production immobilisée</t>
  </si>
  <si>
    <t>Evolution inflation générale en %</t>
  </si>
  <si>
    <t xml:space="preserve">Remboursement reçu de l'Etat au titre de la redevance domaniale </t>
  </si>
  <si>
    <t>Remboursement reçu de l'Etat au titre de la TAT</t>
  </si>
  <si>
    <t>Autres charges d'exploitation</t>
  </si>
  <si>
    <t>Reprises des subventions d'investissement</t>
  </si>
  <si>
    <t>Préciser le détail en particulier les charges sur dérivés</t>
  </si>
  <si>
    <t>Préciser le détail en particulier les produits sur dérivés</t>
  </si>
  <si>
    <t>Attention, il s'agit d'un produit ! Doit apparaître avec un signe '+'</t>
  </si>
  <si>
    <t>Notion non définie dans les French Gaap correspondant au solde entre CA + Autres revenus d'exploitation et les charges d'exploitaion (hors dotations aux amortissements et provisions).
A la différence de l'EBE, l'EBITDA prend en compte la participation des salariés et les autres charges d'exploitation</t>
  </si>
  <si>
    <t>Montant remboursé par l'Etat suite négociations. 
Seules les nouvelles SCA sont concernées. 
Attention, il s'agit d'un produit ! Doit apparaître avec un signe '+'</t>
  </si>
  <si>
    <t>Préciser les autres postes significatifs (comme par ex. la formation, l'habillage et la visite médicale)</t>
  </si>
  <si>
    <t xml:space="preserve">La participation est réintégrée dans cette ligne </t>
  </si>
  <si>
    <t>Dépenses liées au carburant, électricité, eau, sel et pièces détachées</t>
  </si>
  <si>
    <t>Exemple : Vente dépannage carburant, commissions TIS VL, prestations d'ingénierie, prestations d'exploitation et de sécurité pour tiers  (collectivités locales, autre SCA), frais de gestion des badges liber-t, mise à disposition de personel pour tiers. 
Détails à  préciser en commentaires.</t>
  </si>
  <si>
    <r>
      <t xml:space="preserve">Regroupe les investissements amortis sur leur durée de vie propre (logiciels, matériel, équipements péages, véhicules, couches de roulement de chaussées…) </t>
    </r>
    <r>
      <rPr>
        <sz val="10"/>
        <color rgb="FF0070C0"/>
        <rFont val="Franklin Gothic Book"/>
        <family val="2"/>
        <scheme val="minor"/>
      </rPr>
      <t/>
    </r>
  </si>
  <si>
    <t>Le check vérifie la cohérence entre le montant d'investissement inscrit dans le tableau de Cash Flow et le Pg d'investissement</t>
  </si>
  <si>
    <t>Ne pas netter émission et remboursement de nouveaux emprunts</t>
  </si>
  <si>
    <t>Immobilisations corporelles du domaine concédé (nettes)</t>
  </si>
  <si>
    <t>Moyenne Actif immobilisé (n-1 et n) + BFR</t>
  </si>
  <si>
    <t>Billets de trésorerie</t>
  </si>
  <si>
    <t>Comptes courants fonctionnant dans le cadre d'une convention de trésorerie intragroupe (montant net : dette-créance). S'il y a seulement une créance, alors le montant est négatif</t>
  </si>
  <si>
    <t>Avances de l'Etat, dépôts et cautionnement</t>
  </si>
  <si>
    <t>Vision analytique des investissements. 
Au-delà de la 5ème année, vision agrégée demandée.
Données comptables pour les exercices passée et données prévisionnelles pour les exercices futurs</t>
  </si>
  <si>
    <t>Opérations prévues au cahier des charges (autres que celles détaillées ci-dessous)</t>
  </si>
  <si>
    <t>Matérialité des données en %</t>
  </si>
  <si>
    <t>Bilan ( en % Total actif)</t>
  </si>
  <si>
    <t>Cohérence entre les montants d'investissements prévisionnels inscrit dans le tableau de Cash Flow et le Pg d'investissements</t>
  </si>
  <si>
    <t>Matérialité des données</t>
  </si>
  <si>
    <t>Compte de Résultat ( en % de EBITDA)</t>
  </si>
  <si>
    <t>Tableau de Cash Flow ( en % de EBITDA)</t>
  </si>
  <si>
    <t>Compte de résultat société</t>
  </si>
  <si>
    <t>Compte de résultat concession 1</t>
  </si>
  <si>
    <t>Compte de résultat concession 2</t>
  </si>
  <si>
    <t>Informations détaillées par concession pour les sociétés possédant 2 contrats de concession différents</t>
  </si>
  <si>
    <t>Pour les sociétés possédant plusieurs concessions, inscrire en complément le détail du P&amp;L par concession jusqu'à l'Ebit dans l'onglet P&amp;L</t>
  </si>
  <si>
    <t>dont &lt; 1 an</t>
  </si>
  <si>
    <t>dont &gt; 5 ans</t>
  </si>
  <si>
    <t>dont 1 à 5 ans</t>
  </si>
  <si>
    <t>INFORMATIONS SUR LA SOCIETE</t>
  </si>
  <si>
    <t>Prospectif</t>
  </si>
  <si>
    <t>Date de fin de concession</t>
  </si>
  <si>
    <t>Remboursement de prêts accordés aux filiales</t>
  </si>
  <si>
    <r>
      <t xml:space="preserve">Les onglets 1 à 6 sont à renseigner.
Les onglets 2 à 5 doivent comporter :
- </t>
    </r>
    <r>
      <rPr>
        <u/>
        <sz val="11"/>
        <color theme="1"/>
        <rFont val="Franklin Gothic Book"/>
        <family val="2"/>
        <scheme val="minor"/>
      </rPr>
      <t>pour les années écoulées</t>
    </r>
    <r>
      <rPr>
        <sz val="11"/>
        <color theme="1"/>
        <rFont val="Franklin Gothic Book"/>
        <family val="2"/>
        <scheme val="minor"/>
      </rPr>
      <t xml:space="preserve"> : le réalisé et à nouveau le prévisionnel des exercices N-2 et N-1 conformément aux données tranmises en juin N.
- </t>
    </r>
    <r>
      <rPr>
        <u/>
        <sz val="11"/>
        <color theme="1"/>
        <rFont val="Franklin Gothic Book"/>
        <family val="2"/>
        <scheme val="minor"/>
      </rPr>
      <t xml:space="preserve">pour les années à venir </t>
    </r>
    <r>
      <rPr>
        <sz val="11"/>
        <color theme="1"/>
        <rFont val="Franklin Gothic Book"/>
        <family val="2"/>
        <scheme val="minor"/>
      </rPr>
      <t>: les prévisions actualisées</t>
    </r>
  </si>
  <si>
    <t>Emission nouveaux emprunts</t>
  </si>
  <si>
    <t>Soulte décaissée lors d'opérations de refinancement</t>
  </si>
  <si>
    <t>Variation du cash pooling</t>
  </si>
  <si>
    <t>Ne pas netter les prêts accordés et les remboursements de prêts aux filiales. Ce poste inclut les prêts miroirs.</t>
  </si>
  <si>
    <t>Emission de prêts accordés aux filales</t>
  </si>
  <si>
    <t>Onglet "4. Bilan &amp; ratios"</t>
  </si>
  <si>
    <t>Les données doivent être saisies en M€ courants. Les données sont à renseigner pour toutes les années.
Les produits/encaissements sont saisis en  positif et les charges/décaissements sont saisis en négatif (i.e. avec un signe -).</t>
  </si>
  <si>
    <t>Pour certains lignes, un contrôle de cohérence est effectué. La mention "CHECK" s'affiche en rouge en cas d'erreur, la mention "OK" en l'absence d'erreur.
Le fichier doit être transmis avec toutes les cellules de contrôle sur "OK".</t>
  </si>
  <si>
    <t>Acquisition  / cession d'immobilisations financières</t>
  </si>
  <si>
    <t>Date Émission</t>
  </si>
  <si>
    <t>dont obligations convertibles (OCA/ORA)</t>
  </si>
  <si>
    <t>dont impôt à éxigibilité différée</t>
  </si>
  <si>
    <t>dont actifs apportés par le concédant</t>
  </si>
  <si>
    <t>Investissements concession 1</t>
  </si>
  <si>
    <t>Investissements concession 2</t>
  </si>
  <si>
    <t xml:space="preserve">Effectifs: </t>
  </si>
  <si>
    <t>dont Viabilité Sécurité réseau</t>
  </si>
  <si>
    <t>dont Péage</t>
  </si>
  <si>
    <t>dont Autres filières</t>
  </si>
  <si>
    <r>
      <rPr>
        <i/>
        <sz val="6"/>
        <color theme="1"/>
        <rFont val="Franklin Gothic Book"/>
        <family val="2"/>
        <scheme val="minor"/>
      </rPr>
      <t>(4)</t>
    </r>
    <r>
      <rPr>
        <sz val="6"/>
        <color theme="1"/>
        <rFont val="Franklin Gothic Book"/>
        <family val="2"/>
        <scheme val="minor"/>
      </rPr>
      <t xml:space="preserve"> : Hors immobilisations financières</t>
    </r>
  </si>
  <si>
    <r>
      <rPr>
        <i/>
        <sz val="6"/>
        <color theme="1"/>
        <rFont val="Franklin Gothic Book"/>
        <family val="2"/>
        <scheme val="minor"/>
      </rPr>
      <t>(3)</t>
    </r>
    <r>
      <rPr>
        <sz val="6"/>
        <color theme="1"/>
        <rFont val="Franklin Gothic Book"/>
        <family val="2"/>
        <scheme val="minor"/>
      </rPr>
      <t xml:space="preserve"> : Dotation aux amortissements et provisions nettes (y compris reprises de subventions d'investissement)</t>
    </r>
  </si>
  <si>
    <r>
      <rPr>
        <i/>
        <sz val="6"/>
        <color theme="1"/>
        <rFont val="Franklin Gothic Book"/>
        <family val="2"/>
        <scheme val="minor"/>
      </rPr>
      <t>(1)</t>
    </r>
    <r>
      <rPr>
        <sz val="6"/>
        <color theme="1"/>
        <rFont val="Franklin Gothic Book"/>
        <family val="2"/>
        <scheme val="minor"/>
      </rPr>
      <t xml:space="preserve"> : Y compris redevance domaniale</t>
    </r>
  </si>
  <si>
    <t xml:space="preserve">    Endettement financier net</t>
  </si>
  <si>
    <t>Delta DFN</t>
  </si>
  <si>
    <t>&gt; 5 ans</t>
  </si>
  <si>
    <t xml:space="preserve">   Emprunts et dettes financières</t>
  </si>
  <si>
    <t>1 à 5 ans</t>
  </si>
  <si>
    <t>Delta Dette brute</t>
  </si>
  <si>
    <t xml:space="preserve">    Provisions pour risques et charges</t>
  </si>
  <si>
    <t>&lt; 1 an</t>
  </si>
  <si>
    <t xml:space="preserve">    Autres fonds propres</t>
  </si>
  <si>
    <t>Obligataire</t>
  </si>
  <si>
    <t>Bancaire</t>
  </si>
  <si>
    <t xml:space="preserve">    Capitaux propres</t>
  </si>
  <si>
    <t>Graphe Dette</t>
  </si>
  <si>
    <r>
      <t xml:space="preserve">    Actifs corporels et incorporels immobilisés </t>
    </r>
    <r>
      <rPr>
        <i/>
        <sz val="8"/>
        <color theme="1"/>
        <rFont val="Franklin Gothic Book"/>
        <family val="2"/>
        <scheme val="minor"/>
      </rPr>
      <t>(4)</t>
    </r>
  </si>
  <si>
    <t xml:space="preserve">          Bilan simplifié (en M€ courants)</t>
  </si>
  <si>
    <t>Delta</t>
  </si>
  <si>
    <t xml:space="preserve">    Opérations en capital</t>
  </si>
  <si>
    <t xml:space="preserve">    Remboursement d'emprunts</t>
  </si>
  <si>
    <t xml:space="preserve">    Emission de nouveaux emprunts</t>
  </si>
  <si>
    <t xml:space="preserve">    Subventions d'investissement reçues</t>
  </si>
  <si>
    <t xml:space="preserve">    Dividendes versés</t>
  </si>
  <si>
    <t>OPERATIONS DE FINANCEMENT</t>
  </si>
  <si>
    <t xml:space="preserve">    Acquisition d’immobilisations</t>
  </si>
  <si>
    <t>Delta Invest</t>
  </si>
  <si>
    <t>OPERATIONS D'INVESTISSEMENT</t>
  </si>
  <si>
    <t xml:space="preserve">          Flux de trésorerie (en M€ courants)</t>
  </si>
  <si>
    <t>Marge nette (%)</t>
  </si>
  <si>
    <t>Delta RN</t>
  </si>
  <si>
    <t xml:space="preserve">    Impôt sur les sociétés</t>
  </si>
  <si>
    <t>RESULTAT COURANT AVANT IMPOTS</t>
  </si>
  <si>
    <t xml:space="preserve">    Charges financières sur emprunts</t>
  </si>
  <si>
    <t xml:space="preserve">    Dividendes reçus</t>
  </si>
  <si>
    <r>
      <t xml:space="preserve">    Amortissements et provisions </t>
    </r>
    <r>
      <rPr>
        <i/>
        <sz val="8"/>
        <color theme="1"/>
        <rFont val="Franklin Gothic Book"/>
        <family val="2"/>
        <scheme val="minor"/>
      </rPr>
      <t>(3)</t>
    </r>
  </si>
  <si>
    <t>Autres</t>
  </si>
  <si>
    <t>Marge d'Ebitda (%)</t>
  </si>
  <si>
    <t>Delta EBITDA</t>
  </si>
  <si>
    <t>Plan d'investissement autoroutier (PIA)</t>
  </si>
  <si>
    <t xml:space="preserve">    Autres charges d'exploitation</t>
  </si>
  <si>
    <t>Contrat de plan</t>
  </si>
  <si>
    <t xml:space="preserve">    Impôts et taxes </t>
  </si>
  <si>
    <r>
      <t xml:space="preserve">    Charges de personnel </t>
    </r>
    <r>
      <rPr>
        <i/>
        <sz val="8"/>
        <rFont val="Franklin Gothic Book"/>
        <family val="2"/>
        <scheme val="minor"/>
      </rPr>
      <t>(2)</t>
    </r>
  </si>
  <si>
    <t>Graphe Investissements</t>
  </si>
  <si>
    <r>
      <t xml:space="preserve">    Achats et charges externes </t>
    </r>
    <r>
      <rPr>
        <i/>
        <sz val="8"/>
        <rFont val="Franklin Gothic Book"/>
        <family val="2"/>
        <scheme val="minor"/>
      </rPr>
      <t>(1)</t>
    </r>
  </si>
  <si>
    <t>CHARGES D'EXPLOITATION (hors amortissements)</t>
  </si>
  <si>
    <t>Marge d'Ebitda</t>
  </si>
  <si>
    <t xml:space="preserve">    Revenus des activités annexes</t>
  </si>
  <si>
    <t>Chiffre d'affaires</t>
  </si>
  <si>
    <t>-</t>
  </si>
  <si>
    <t xml:space="preserve">    % Evolution</t>
  </si>
  <si>
    <t>Graphe CA/EBITDA/RN</t>
  </si>
  <si>
    <t xml:space="preserve">    Recettes de péage</t>
  </si>
  <si>
    <t>Delta CA</t>
  </si>
  <si>
    <t>CHIFFRE D'AFFAIRES</t>
  </si>
  <si>
    <t xml:space="preserve">          Compte de résultat simplifié (en M€ courants)</t>
  </si>
  <si>
    <t>Actionnaires</t>
  </si>
  <si>
    <t>Distance totale en km</t>
  </si>
  <si>
    <t>Distance payante en km</t>
  </si>
  <si>
    <t>Ik VL moyen société</t>
  </si>
  <si>
    <t>Ik PL moyen société</t>
  </si>
  <si>
    <t>Ik Total moyen société</t>
  </si>
  <si>
    <t>nombre d'ETP</t>
  </si>
  <si>
    <t>dont classe 1</t>
  </si>
  <si>
    <t>dont classe 2</t>
  </si>
  <si>
    <t>dont classe 5</t>
  </si>
  <si>
    <t>dont classe 3</t>
  </si>
  <si>
    <t>dont classe 4</t>
  </si>
  <si>
    <t>Vérification que le CA péage VL correspond bien à la somme du CA péage des classes 1,2 et 5.
Si le check est rouge, revoir le détail du CA péage.</t>
  </si>
  <si>
    <t>Vérification que le CA péage PL correspond bien à la somme du CA péage des classes 3 et 4.
Si le check est rouge, revoir le détail du CA péage.</t>
  </si>
  <si>
    <t>Check CA péage PL</t>
  </si>
  <si>
    <t>Check CA péage VL</t>
  </si>
  <si>
    <t>Check Sous Total CA Péage VL</t>
  </si>
  <si>
    <t>Check Sous Total CA Péage PL</t>
  </si>
  <si>
    <t>Check Sous Total CA Péage VL concession 1</t>
  </si>
  <si>
    <t>Check Sous Total CA Péage PL concession 1</t>
  </si>
  <si>
    <t>Check Sous Total CA Péage VL concession 2</t>
  </si>
  <si>
    <t>Check Sous Total CA Péage PL concession 2</t>
  </si>
  <si>
    <r>
      <t>Cohérence des mouvements d'immobilisations au bilan avec les investissements</t>
    </r>
    <r>
      <rPr>
        <strike/>
        <sz val="11"/>
        <rFont val="Franklin Gothic Book"/>
        <family val="2"/>
        <scheme val="minor"/>
      </rPr>
      <t xml:space="preserve"> </t>
    </r>
    <r>
      <rPr>
        <sz val="11"/>
        <rFont val="Franklin Gothic Book"/>
        <family val="2"/>
        <scheme val="minor"/>
      </rPr>
      <t xml:space="preserve"> prévisionnels (CF) et les amortissements (P&amp;L)</t>
    </r>
  </si>
  <si>
    <t>Charges de personnel (yc participation)</t>
  </si>
  <si>
    <t>Vérification que les Km parcourus VL (nombre de transactions VL pour CEVM) correspondent bien à la somme des Km parcourus (nombre de transactions pour CEVM) des classes 1,2 et 5. Si le check est rouge, revoir le détail.</t>
  </si>
  <si>
    <t>Vérification que les Km parcourus PL (nombre de transactions PL pour CEVM) correspondent bien à la somme des Km parcourus (nombre de transactions pour CEVM) des classes 3 et 4 (A, B et C pour Atlandes). Si le check est rouge, revoir le détail.</t>
  </si>
  <si>
    <t>Checks Trafic</t>
  </si>
  <si>
    <t>Permet de présenter le compte de résultat avec des détails pour certains postes de recettes et de dépenses
En cas de contrats multiples, remplir le détail pour chaque contrat.</t>
  </si>
  <si>
    <t>Les données transmises à l'Autorité de régulation des transports doivent avoir dans la mesure du possible un caractère officiel pour la société</t>
  </si>
  <si>
    <r>
      <rPr>
        <sz val="16"/>
        <rFont val="Franklin Gothic Demi"/>
        <family val="2"/>
        <scheme val="major"/>
      </rPr>
      <t>Annexe 2 - Etude financière</t>
    </r>
    <r>
      <rPr>
        <sz val="11"/>
        <rFont val="Franklin Gothic Book"/>
        <family val="2"/>
        <scheme val="minor"/>
      </rPr>
      <t xml:space="preserve">
</t>
    </r>
    <r>
      <rPr>
        <sz val="11"/>
        <color rgb="FFFFC000"/>
        <rFont val="Franklin Gothic Book"/>
        <family val="2"/>
        <scheme val="minor"/>
      </rPr>
      <t>(décision n° 2020-031 du 14 mai 2020)</t>
    </r>
  </si>
  <si>
    <t>Ce modèle d'étude financière est celui devant être utilisé par les sociétés concessionnaires dans le cadre de la décision n° 2018-012 du 19 février 2018 telle que modifiée par la décision n° 2020-031 du 14 mai 2020</t>
  </si>
  <si>
    <t>Vérifie la cohérence du montant d'emprunts et dettes financières inscrits au passif avec le détail de l'onglet Dette (hors ICNE)</t>
  </si>
  <si>
    <t>Vérifie la cohérence du montant d'emprunts et dettes financières inscrits au passif avec le détail de l'onglet Dette</t>
  </si>
  <si>
    <t>y compris intérêts capitalisés</t>
  </si>
  <si>
    <t>Renouvellement et Maintenance</t>
  </si>
  <si>
    <r>
      <rPr>
        <i/>
        <sz val="6"/>
        <color theme="1"/>
        <rFont val="Franklin Gothic Book"/>
        <family val="2"/>
        <scheme val="minor"/>
      </rPr>
      <t>(2)</t>
    </r>
    <r>
      <rPr>
        <sz val="6"/>
        <color theme="1"/>
        <rFont val="Franklin Gothic Book"/>
        <family val="2"/>
        <scheme val="minor"/>
      </rPr>
      <t xml:space="preserve"> : Y compris participation</t>
    </r>
  </si>
  <si>
    <t>Objectif du Check</t>
  </si>
  <si>
    <t>Année de référence pour la synthèse des comptes (n-1)</t>
  </si>
  <si>
    <t>TITLD</t>
  </si>
  <si>
    <t>Eléments de trésorerie non pris en compte dans le BFR</t>
  </si>
  <si>
    <t>Autres éléments de trésorerie</t>
  </si>
  <si>
    <t>TEITLD</t>
  </si>
  <si>
    <t>ADELAC</t>
  </si>
  <si>
    <t>Subventions</t>
  </si>
  <si>
    <t>Frais d'émission des emprunts</t>
  </si>
  <si>
    <t>Primes de remboursement des emprunts</t>
  </si>
  <si>
    <t>Montants correspondant aux comptes 72/74 et 75 du PCG.
Détailler le contenu en commentaires.
Ne pas netter avec les autres charges d'exploitation
Inclure les produits de cession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</si>
</sst>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0.00\ &quot;€&quot;;[Red]\-#,##0.00\ &quot;€&quot;"/>
    <numFmt numFmtId="44" formatCode="_-* #,##0.00\ &quot;€&quot;_-;\-* #,##0.00\ &quot;€&quot;_-;_-* &quot;-&quot;??\ &quot;€&quot;_-;_-@_-"/>
    <numFmt numFmtId="164" formatCode="_-* #,##0.00\ _€_-;\-* #,##0.00\ _€_-;_-* &quot;-&quot;??\ _€_-;_-@_-"/>
    <numFmt numFmtId="165" formatCode="dd/mm/yy"/>
    <numFmt numFmtId="166" formatCode="0.0%"/>
    <numFmt numFmtId="167" formatCode="\+0.0%;\-0.0%"/>
    <numFmt numFmtId="168" formatCode="#,##0.0"/>
    <numFmt numFmtId="169" formatCode="#,##0.0\x"/>
    <numFmt numFmtId="170" formatCode="0.0"/>
    <numFmt numFmtId="171" formatCode="_-* #,##0\ _€_-;\-* #,##0\ _€_-;_-* &quot;-&quot;??\ _€_-;_-@_-"/>
    <numFmt numFmtId="172" formatCode="0#&quot; &quot;##&quot; &quot;##&quot; &quot;##&quot; &quot;##"/>
    <numFmt numFmtId="173" formatCode="_-* #,##0.0\ _€_-;\-* #,##0.0\ _€_-;_-* &quot;-&quot;??\ _€_-;_-@_-"/>
  </numFmts>
  <fonts count="86" x14ac:knownFonts="1">
    <font>
      <sz val="11"/>
      <color theme="1"/>
      <name val="Franklin Gothic Book"/>
      <family val="2"/>
      <scheme val="minor"/>
    </font>
    <font>
      <sz val="10"/>
      <color theme="1"/>
      <name val="Franklin Gothic Book"/>
      <family val="2"/>
    </font>
    <font>
      <b/>
      <sz val="10"/>
      <name val="Arial"/>
      <family val="2"/>
    </font>
    <font>
      <sz val="10"/>
      <name val="Arial"/>
      <family val="2"/>
    </font>
    <font>
      <b/>
      <sz val="10"/>
      <name val="Franklin Gothic Book"/>
      <family val="2"/>
      <scheme val="minor"/>
    </font>
    <font>
      <sz val="10"/>
      <color theme="1"/>
      <name val="Franklin Gothic Book"/>
      <family val="2"/>
      <scheme val="minor"/>
    </font>
    <font>
      <sz val="10"/>
      <name val="Franklin Gothic Book"/>
      <family val="2"/>
      <scheme val="minor"/>
    </font>
    <font>
      <i/>
      <sz val="10"/>
      <color theme="1"/>
      <name val="Franklin Gothic Book"/>
      <family val="2"/>
      <scheme val="minor"/>
    </font>
    <font>
      <b/>
      <sz val="10"/>
      <color theme="1"/>
      <name val="Franklin Gothic Book"/>
      <family val="2"/>
      <scheme val="minor"/>
    </font>
    <font>
      <b/>
      <sz val="10"/>
      <color theme="0"/>
      <name val="Franklin Gothic Book"/>
      <family val="2"/>
      <scheme val="minor"/>
    </font>
    <font>
      <i/>
      <sz val="11"/>
      <color theme="1"/>
      <name val="Franklin Gothic Book"/>
      <family val="2"/>
      <scheme val="minor"/>
    </font>
    <font>
      <sz val="10"/>
      <color theme="0"/>
      <name val="Franklin Gothic Book"/>
      <family val="2"/>
      <scheme val="minor"/>
    </font>
    <font>
      <sz val="10"/>
      <color theme="0"/>
      <name val="Arial"/>
      <family val="2"/>
    </font>
    <font>
      <sz val="11"/>
      <color rgb="FFFF0000"/>
      <name val="Franklin Gothic Book"/>
      <family val="2"/>
      <scheme val="minor"/>
    </font>
    <font>
      <sz val="10"/>
      <color rgb="FFFF0000"/>
      <name val="Franklin Gothic Book"/>
      <family val="2"/>
      <scheme val="minor"/>
    </font>
    <font>
      <sz val="10"/>
      <color rgb="FFFF0000"/>
      <name val="Arial"/>
      <family val="2"/>
    </font>
    <font>
      <i/>
      <sz val="10"/>
      <color rgb="FFFF0000"/>
      <name val="Franklin Gothic Book"/>
      <family val="2"/>
      <scheme val="minor"/>
    </font>
    <font>
      <b/>
      <sz val="10"/>
      <color rgb="FFFF0000"/>
      <name val="Franklin Gothic Book"/>
      <family val="2"/>
      <scheme val="minor"/>
    </font>
    <font>
      <sz val="11"/>
      <color theme="1"/>
      <name val="Franklin Gothic Book"/>
      <family val="2"/>
      <scheme val="minor"/>
    </font>
    <font>
      <b/>
      <sz val="11"/>
      <color theme="0"/>
      <name val="Franklin Gothic Book"/>
      <family val="2"/>
      <scheme val="minor"/>
    </font>
    <font>
      <b/>
      <sz val="11"/>
      <color theme="1"/>
      <name val="Franklin Gothic Book"/>
      <family val="2"/>
      <scheme val="minor"/>
    </font>
    <font>
      <sz val="11"/>
      <color theme="0"/>
      <name val="Franklin Gothic Book"/>
      <family val="2"/>
      <scheme val="minor"/>
    </font>
    <font>
      <sz val="11"/>
      <name val="Franklin Gothic Book"/>
      <family val="2"/>
      <scheme val="minor"/>
    </font>
    <font>
      <u/>
      <sz val="11"/>
      <color theme="10"/>
      <name val="Franklin Gothic Book"/>
      <family val="2"/>
      <scheme val="minor"/>
    </font>
    <font>
      <sz val="11"/>
      <color theme="8"/>
      <name val="Franklin Gothic Book"/>
      <family val="2"/>
      <scheme val="minor"/>
    </font>
    <font>
      <b/>
      <sz val="11"/>
      <color rgb="FFFF0000"/>
      <name val="Franklin Gothic Book"/>
      <family val="2"/>
      <scheme val="minor"/>
    </font>
    <font>
      <b/>
      <sz val="10"/>
      <color theme="0"/>
      <name val="Arial"/>
      <family val="2"/>
    </font>
    <font>
      <sz val="10"/>
      <color theme="4"/>
      <name val="Franklin Gothic Book"/>
      <family val="2"/>
      <scheme val="minor"/>
    </font>
    <font>
      <b/>
      <u/>
      <sz val="11"/>
      <color theme="4"/>
      <name val="Franklin Gothic Book"/>
      <family val="2"/>
      <scheme val="minor"/>
    </font>
    <font>
      <sz val="11"/>
      <color theme="4"/>
      <name val="Franklin Gothic Book"/>
      <family val="2"/>
      <scheme val="minor"/>
    </font>
    <font>
      <b/>
      <sz val="16"/>
      <name val="Franklin Gothic Book"/>
      <family val="2"/>
      <scheme val="minor"/>
    </font>
    <font>
      <b/>
      <sz val="10"/>
      <color theme="4"/>
      <name val="Franklin Gothic Book"/>
      <family val="2"/>
      <scheme val="minor"/>
    </font>
    <font>
      <b/>
      <u/>
      <sz val="10"/>
      <color rgb="FF009999"/>
      <name val="Franklin Gothic Book"/>
      <family val="2"/>
      <scheme val="minor"/>
    </font>
    <font>
      <sz val="10"/>
      <color rgb="FF009999"/>
      <name val="Franklin Gothic Book"/>
      <family val="2"/>
      <scheme val="minor"/>
    </font>
    <font>
      <i/>
      <sz val="10"/>
      <color theme="0"/>
      <name val="Franklin Gothic Book"/>
      <family val="2"/>
      <scheme val="minor"/>
    </font>
    <font>
      <i/>
      <sz val="10"/>
      <name val="Franklin Gothic Book"/>
      <family val="2"/>
      <scheme val="minor"/>
    </font>
    <font>
      <i/>
      <sz val="11"/>
      <color rgb="FFFF0000"/>
      <name val="Franklin Gothic Book"/>
      <family val="2"/>
      <scheme val="minor"/>
    </font>
    <font>
      <i/>
      <sz val="11"/>
      <name val="Franklin Gothic Book"/>
      <family val="2"/>
      <scheme val="minor"/>
    </font>
    <font>
      <b/>
      <sz val="8"/>
      <name val="Franklin Gothic Book"/>
      <family val="2"/>
      <scheme val="minor"/>
    </font>
    <font>
      <b/>
      <sz val="11"/>
      <name val="Franklin Gothic Book"/>
      <family val="2"/>
      <scheme val="minor"/>
    </font>
    <font>
      <u/>
      <sz val="11"/>
      <color theme="1"/>
      <name val="Franklin Gothic Book"/>
      <family val="2"/>
      <scheme val="minor"/>
    </font>
    <font>
      <sz val="11"/>
      <color rgb="FF0070C0"/>
      <name val="Franklin Gothic Book"/>
      <family val="2"/>
      <scheme val="minor"/>
    </font>
    <font>
      <sz val="10"/>
      <color rgb="FF0070C0"/>
      <name val="Franklin Gothic Book"/>
      <family val="2"/>
      <scheme val="minor"/>
    </font>
    <font>
      <sz val="10"/>
      <color theme="1"/>
      <name val="Franklin Gothic Book"/>
      <family val="2"/>
      <scheme val="minor"/>
    </font>
    <font>
      <b/>
      <sz val="11"/>
      <color rgb="FF098AA5"/>
      <name val="Franklin Gothic Book"/>
      <family val="2"/>
      <scheme val="minor"/>
    </font>
    <font>
      <sz val="10"/>
      <color theme="1"/>
      <name val="Arial"/>
      <family val="2"/>
    </font>
    <font>
      <sz val="11"/>
      <color theme="1"/>
      <name val="Arial"/>
      <family val="2"/>
    </font>
    <font>
      <i/>
      <sz val="10"/>
      <color theme="1"/>
      <name val="Arial"/>
      <family val="2"/>
    </font>
    <font>
      <i/>
      <sz val="11"/>
      <name val="Arial"/>
      <family val="2"/>
    </font>
    <font>
      <i/>
      <sz val="10"/>
      <name val="Arial"/>
      <family val="2"/>
    </font>
    <font>
      <sz val="11"/>
      <color rgb="FFFF0000"/>
      <name val="Arial"/>
      <family val="2"/>
    </font>
    <font>
      <i/>
      <sz val="11"/>
      <color rgb="FFFF0000"/>
      <name val="Arial"/>
      <family val="2"/>
    </font>
    <font>
      <sz val="11"/>
      <color theme="0"/>
      <name val="Arial"/>
      <family val="2"/>
    </font>
    <font>
      <i/>
      <sz val="10"/>
      <color theme="0"/>
      <name val="Arial"/>
      <family val="2"/>
    </font>
    <font>
      <sz val="11"/>
      <name val="Arial"/>
      <family val="2"/>
    </font>
    <font>
      <sz val="10"/>
      <color theme="1"/>
      <name val="Franklin Gothic Book"/>
      <family val="2"/>
      <scheme val="minor"/>
    </font>
    <font>
      <sz val="9"/>
      <color indexed="81"/>
      <name val="Tahoma"/>
      <family val="2"/>
    </font>
    <font>
      <sz val="8"/>
      <color indexed="81"/>
      <name val="Tahoma"/>
      <family val="2"/>
    </font>
    <font>
      <sz val="16"/>
      <name val="Franklin Gothic Demi"/>
      <family val="2"/>
      <scheme val="major"/>
    </font>
    <font>
      <strike/>
      <sz val="11"/>
      <name val="Franklin Gothic Book"/>
      <family val="2"/>
      <scheme val="minor"/>
    </font>
    <font>
      <sz val="8"/>
      <name val="Franklin Gothic Book"/>
      <family val="2"/>
      <scheme val="minor"/>
    </font>
    <font>
      <sz val="11"/>
      <color rgb="FF009999"/>
      <name val="Franklin Gothic Book"/>
      <family val="2"/>
      <scheme val="minor"/>
    </font>
    <font>
      <b/>
      <sz val="9"/>
      <color indexed="81"/>
      <name val="Tahoma"/>
      <family val="2"/>
    </font>
    <font>
      <sz val="11"/>
      <color rgb="FFFFC000"/>
      <name val="Franklin Gothic Book"/>
      <family val="2"/>
      <scheme val="minor"/>
    </font>
    <font>
      <u/>
      <sz val="11"/>
      <color theme="0"/>
      <name val="Franklin Gothic Book"/>
      <family val="2"/>
      <scheme val="minor"/>
    </font>
    <font>
      <sz val="8"/>
      <color theme="1"/>
      <name val="Franklin Gothic Book"/>
      <family val="2"/>
      <scheme val="minor"/>
    </font>
    <font>
      <b/>
      <sz val="8"/>
      <color rgb="FFFF0000"/>
      <name val="Franklin Gothic Book"/>
      <family val="2"/>
      <scheme val="minor"/>
    </font>
    <font>
      <sz val="7"/>
      <color theme="1"/>
      <name val="Franklin Gothic Book"/>
      <family val="2"/>
      <scheme val="minor"/>
    </font>
    <font>
      <sz val="6"/>
      <color theme="1"/>
      <name val="Franklin Gothic Book"/>
      <family val="2"/>
      <scheme val="minor"/>
    </font>
    <font>
      <i/>
      <sz val="6"/>
      <color theme="1"/>
      <name val="Franklin Gothic Book"/>
      <family val="2"/>
      <scheme val="minor"/>
    </font>
    <font>
      <sz val="4"/>
      <color theme="1"/>
      <name val="Franklin Gothic Book"/>
      <family val="2"/>
      <scheme val="minor"/>
    </font>
    <font>
      <sz val="10"/>
      <color theme="0"/>
      <name val="Franklin Gothic Demi"/>
      <family val="2"/>
      <scheme val="major"/>
    </font>
    <font>
      <i/>
      <sz val="8"/>
      <color theme="1"/>
      <name val="Franklin Gothic Book"/>
      <family val="2"/>
      <scheme val="minor"/>
    </font>
    <font>
      <i/>
      <sz val="8"/>
      <name val="Franklin Gothic Book"/>
      <family val="2"/>
      <scheme val="minor"/>
    </font>
    <font>
      <b/>
      <sz val="10"/>
      <color theme="0"/>
      <name val="Roboto"/>
    </font>
    <font>
      <sz val="4"/>
      <color theme="1"/>
      <name val="Roboto"/>
    </font>
    <font>
      <b/>
      <sz val="8"/>
      <color theme="0"/>
      <name val="Roboto"/>
    </font>
    <font>
      <sz val="8"/>
      <name val="Roboto"/>
    </font>
    <font>
      <sz val="10"/>
      <color theme="0"/>
      <name val="Roboto"/>
    </font>
    <font>
      <i/>
      <sz val="6"/>
      <name val="Roboto"/>
    </font>
    <font>
      <sz val="10"/>
      <color theme="1"/>
      <name val="Roboto"/>
    </font>
    <font>
      <b/>
      <sz val="8"/>
      <name val="Roboto"/>
    </font>
    <font>
      <i/>
      <sz val="6"/>
      <color theme="0"/>
      <name val="Roboto"/>
    </font>
    <font>
      <sz val="8"/>
      <color theme="1"/>
      <name val="Roboto"/>
    </font>
    <font>
      <b/>
      <sz val="8"/>
      <color theme="1"/>
      <name val="Roboto"/>
    </font>
    <font>
      <sz val="6"/>
      <color theme="1"/>
      <name val="Roboto"/>
    </font>
  </fonts>
  <fills count="29">
    <fill>
      <patternFill patternType="none"/>
    </fill>
    <fill>
      <patternFill patternType="gray125"/>
    </fill>
    <fill>
      <patternFill patternType="solid">
        <fgColor theme="0" tint="-0.249977111117893"/>
        <bgColor indexed="64"/>
      </patternFill>
    </fill>
    <fill>
      <patternFill patternType="solid">
        <fgColor theme="4" tint="-0.249977111117893"/>
        <bgColor indexed="64"/>
      </patternFill>
    </fill>
    <fill>
      <patternFill patternType="solid">
        <fgColor theme="4"/>
        <bgColor indexed="64"/>
      </patternFill>
    </fill>
    <fill>
      <patternFill patternType="solid">
        <fgColor theme="0"/>
        <bgColor indexed="64"/>
      </patternFill>
    </fill>
    <fill>
      <patternFill patternType="solid">
        <fgColor theme="0" tint="-4.9989318521683403E-2"/>
        <bgColor indexed="64"/>
      </patternFill>
    </fill>
    <fill>
      <patternFill patternType="solid">
        <fgColor them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4" tint="-0.499984740745262"/>
        <bgColor indexed="64"/>
      </patternFill>
    </fill>
    <fill>
      <patternFill patternType="solid">
        <fgColor theme="8" tint="0.39997558519241921"/>
        <bgColor indexed="64"/>
      </patternFill>
    </fill>
    <fill>
      <patternFill patternType="solid">
        <fgColor theme="3" tint="0.59999389629810485"/>
        <bgColor indexed="64"/>
      </patternFill>
    </fill>
    <fill>
      <patternFill patternType="solid">
        <fgColor rgb="FFFFFF00"/>
        <bgColor theme="0" tint="-0.14999847407452621"/>
      </patternFill>
    </fill>
    <fill>
      <patternFill patternType="solid">
        <fgColor rgb="FFED71BB"/>
        <bgColor indexed="64"/>
      </patternFill>
    </fill>
    <fill>
      <patternFill patternType="solid">
        <fgColor rgb="FFFF0000"/>
        <bgColor indexed="64"/>
      </patternFill>
    </fill>
    <fill>
      <patternFill patternType="solid">
        <fgColor theme="0" tint="-0.34998626667073579"/>
        <bgColor indexed="64"/>
      </patternFill>
    </fill>
    <fill>
      <patternFill patternType="solid">
        <fgColor theme="8" tint="0.59999389629810485"/>
        <bgColor theme="0" tint="-0.14999847407452621"/>
      </patternFill>
    </fill>
    <fill>
      <patternFill patternType="solid">
        <fgColor theme="9" tint="0.59999389629810485"/>
        <bgColor indexed="64"/>
      </patternFill>
    </fill>
    <fill>
      <patternFill patternType="solid">
        <fgColor indexed="65"/>
        <bgColor indexed="64"/>
      </patternFill>
    </fill>
    <fill>
      <patternFill patternType="solid">
        <fgColor rgb="FF6C8A99"/>
        <bgColor indexed="64"/>
      </patternFill>
    </fill>
    <fill>
      <patternFill patternType="solid">
        <fgColor rgb="FFF39200"/>
        <bgColor indexed="64"/>
      </patternFill>
    </fill>
    <fill>
      <patternFill patternType="solid">
        <fgColor rgb="FFFF4539"/>
        <bgColor indexed="64"/>
      </patternFill>
    </fill>
    <fill>
      <patternFill patternType="solid">
        <fgColor rgb="FFC66C61"/>
        <bgColor indexed="64"/>
      </patternFill>
    </fill>
    <fill>
      <patternFill patternType="solid">
        <fgColor rgb="FF497629"/>
        <bgColor indexed="64"/>
      </patternFill>
    </fill>
    <fill>
      <patternFill patternType="solid">
        <fgColor rgb="FF815374"/>
        <bgColor indexed="64"/>
      </patternFill>
    </fill>
    <fill>
      <patternFill patternType="solid">
        <fgColor rgb="FF8D827A"/>
        <bgColor indexed="64"/>
      </patternFill>
    </fill>
  </fills>
  <borders count="87">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top/>
      <bottom/>
      <diagonal/>
    </border>
    <border>
      <left style="medium">
        <color indexed="64"/>
      </left>
      <right style="thin">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rgb="FF000000"/>
      </top>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style="medium">
        <color rgb="FF000000"/>
      </top>
      <bottom/>
      <diagonal/>
    </border>
    <border>
      <left style="thin">
        <color indexed="64"/>
      </left>
      <right/>
      <top/>
      <bottom style="medium">
        <color indexed="64"/>
      </bottom>
      <diagonal/>
    </border>
    <border>
      <left style="medium">
        <color indexed="64"/>
      </left>
      <right style="medium">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diagonal/>
    </border>
    <border>
      <left style="medium">
        <color indexed="64"/>
      </left>
      <right style="hair">
        <color indexed="64"/>
      </right>
      <top/>
      <bottom/>
      <diagonal/>
    </border>
    <border>
      <left style="medium">
        <color indexed="64"/>
      </left>
      <right style="hair">
        <color indexed="64"/>
      </right>
      <top/>
      <bottom style="medium">
        <color indexed="64"/>
      </bottom>
      <diagonal/>
    </border>
    <border>
      <left style="hair">
        <color indexed="64"/>
      </left>
      <right style="medium">
        <color indexed="64"/>
      </right>
      <top style="medium">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thin">
        <color indexed="64"/>
      </left>
      <right/>
      <top style="medium">
        <color rgb="FF000000"/>
      </top>
      <bottom/>
      <diagonal/>
    </border>
    <border>
      <left/>
      <right/>
      <top/>
      <bottom style="thin">
        <color theme="2"/>
      </bottom>
      <diagonal/>
    </border>
    <border>
      <left/>
      <right/>
      <top style="thin">
        <color theme="2"/>
      </top>
      <bottom style="thin">
        <color theme="2"/>
      </bottom>
      <diagonal/>
    </border>
    <border>
      <left/>
      <right/>
      <top style="thin">
        <color theme="2"/>
      </top>
      <bottom/>
      <diagonal/>
    </border>
    <border>
      <left style="thin">
        <color theme="2"/>
      </left>
      <right/>
      <top style="thin">
        <color theme="2"/>
      </top>
      <bottom style="thin">
        <color theme="2"/>
      </bottom>
      <diagonal/>
    </border>
    <border>
      <left/>
      <right style="thin">
        <color theme="2"/>
      </right>
      <top style="thin">
        <color theme="2"/>
      </top>
      <bottom style="thin">
        <color theme="2"/>
      </bottom>
      <diagonal/>
    </border>
    <border>
      <left style="thin">
        <color theme="4"/>
      </left>
      <right style="thin">
        <color theme="4"/>
      </right>
      <top style="thin">
        <color theme="4"/>
      </top>
      <bottom/>
      <diagonal/>
    </border>
    <border>
      <left style="thin">
        <color theme="4"/>
      </left>
      <right style="thin">
        <color theme="4"/>
      </right>
      <top/>
      <bottom/>
      <diagonal/>
    </border>
    <border>
      <left style="thin">
        <color theme="4"/>
      </left>
      <right style="thin">
        <color theme="4"/>
      </right>
      <top/>
      <bottom style="thin">
        <color theme="4"/>
      </bottom>
      <diagonal/>
    </border>
    <border>
      <left style="thin">
        <color indexed="64"/>
      </left>
      <right/>
      <top style="medium">
        <color indexed="64"/>
      </top>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medium">
        <color indexed="64"/>
      </right>
      <top/>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hair">
        <color indexed="64"/>
      </top>
      <bottom/>
      <diagonal/>
    </border>
    <border>
      <left style="medium">
        <color indexed="64"/>
      </left>
      <right style="medium">
        <color indexed="64"/>
      </right>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medium">
        <color indexed="64"/>
      </top>
      <bottom style="hair">
        <color indexed="64"/>
      </bottom>
      <diagonal/>
    </border>
  </borders>
  <cellStyleXfs count="7">
    <xf numFmtId="0" fontId="0" fillId="0" borderId="0"/>
    <xf numFmtId="0" fontId="3" fillId="0" borderId="0"/>
    <xf numFmtId="44" fontId="3" fillId="0" borderId="0" applyFont="0" applyFill="0" applyBorder="0" applyAlignment="0" applyProtection="0"/>
    <xf numFmtId="164" fontId="3" fillId="0" borderId="0" applyFont="0" applyFill="0" applyBorder="0" applyAlignment="0" applyProtection="0"/>
    <xf numFmtId="9" fontId="18" fillId="0" borderId="0" applyFont="0" applyFill="0" applyBorder="0" applyAlignment="0" applyProtection="0"/>
    <xf numFmtId="0" fontId="23" fillId="0" borderId="0" applyNumberFormat="0" applyFill="0" applyBorder="0" applyAlignment="0" applyProtection="0"/>
    <xf numFmtId="164" fontId="18" fillId="0" borderId="0" applyFont="0" applyFill="0" applyBorder="0" applyAlignment="0" applyProtection="0"/>
  </cellStyleXfs>
  <cellXfs count="962">
    <xf numFmtId="0" fontId="0" fillId="0" borderId="0" xfId="0"/>
    <xf numFmtId="0" fontId="4" fillId="0" borderId="2" xfId="0" applyFont="1" applyBorder="1" applyAlignment="1">
      <alignment horizontal="center" vertical="center"/>
    </xf>
    <xf numFmtId="0" fontId="5" fillId="0" borderId="0" xfId="0" applyFont="1"/>
    <xf numFmtId="0" fontId="4" fillId="0" borderId="0" xfId="0" applyFont="1" applyAlignment="1">
      <alignment horizontal="left"/>
    </xf>
    <xf numFmtId="0" fontId="4" fillId="0" borderId="1" xfId="0" applyFont="1" applyBorder="1" applyAlignment="1">
      <alignment horizontal="center" vertical="center"/>
    </xf>
    <xf numFmtId="0" fontId="4" fillId="0" borderId="0" xfId="0" applyFont="1" applyAlignment="1">
      <alignment horizontal="center" vertical="center"/>
    </xf>
    <xf numFmtId="165" fontId="4" fillId="0" borderId="0" xfId="0" applyNumberFormat="1" applyFont="1" applyAlignment="1">
      <alignment horizontal="center" vertical="center"/>
    </xf>
    <xf numFmtId="0" fontId="5" fillId="0" borderId="0" xfId="0" applyFont="1" applyAlignment="1">
      <alignment horizontal="center" vertical="center"/>
    </xf>
    <xf numFmtId="0" fontId="0" fillId="5" borderId="0" xfId="0" applyFill="1"/>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wrapText="1"/>
    </xf>
    <xf numFmtId="166" fontId="16" fillId="5" borderId="3" xfId="0" applyNumberFormat="1" applyFont="1" applyFill="1" applyBorder="1" applyAlignment="1">
      <alignment horizontal="center" vertical="center"/>
    </xf>
    <xf numFmtId="166" fontId="16" fillId="5" borderId="7" xfId="0" applyNumberFormat="1" applyFont="1" applyFill="1" applyBorder="1" applyAlignment="1">
      <alignment horizontal="center" vertical="center"/>
    </xf>
    <xf numFmtId="0" fontId="14" fillId="5" borderId="0" xfId="0" applyFont="1" applyFill="1" applyAlignment="1">
      <alignment horizontal="left" indent="1"/>
    </xf>
    <xf numFmtId="0" fontId="4" fillId="0" borderId="15" xfId="0" applyFont="1" applyBorder="1" applyAlignment="1">
      <alignment horizontal="center" vertical="center"/>
    </xf>
    <xf numFmtId="0" fontId="4" fillId="0" borderId="21" xfId="0" applyFont="1" applyBorder="1" applyAlignment="1">
      <alignment horizontal="center" vertical="center"/>
    </xf>
    <xf numFmtId="0" fontId="4" fillId="0" borderId="19" xfId="0" applyFont="1" applyBorder="1" applyAlignment="1">
      <alignment horizontal="center" vertical="center"/>
    </xf>
    <xf numFmtId="0" fontId="14" fillId="0" borderId="0" xfId="0" applyFont="1"/>
    <xf numFmtId="0" fontId="0" fillId="0" borderId="0" xfId="0" applyAlignment="1">
      <alignment horizontal="center"/>
    </xf>
    <xf numFmtId="0" fontId="0" fillId="0" borderId="16" xfId="0" applyBorder="1"/>
    <xf numFmtId="0" fontId="9" fillId="5" borderId="0" xfId="0" applyFont="1" applyFill="1" applyAlignment="1">
      <alignment horizontal="center" vertical="center"/>
    </xf>
    <xf numFmtId="0" fontId="5" fillId="5" borderId="0" xfId="0" applyFont="1" applyFill="1"/>
    <xf numFmtId="0" fontId="4" fillId="0" borderId="30" xfId="0" applyFont="1" applyBorder="1" applyAlignment="1">
      <alignment horizontal="center" vertical="center"/>
    </xf>
    <xf numFmtId="0" fontId="0" fillId="0" borderId="6" xfId="0" applyBorder="1"/>
    <xf numFmtId="0" fontId="4" fillId="0" borderId="24" xfId="0" applyFont="1" applyBorder="1" applyAlignment="1">
      <alignment horizontal="center" vertical="center"/>
    </xf>
    <xf numFmtId="0" fontId="8" fillId="0" borderId="0" xfId="0" applyFont="1"/>
    <xf numFmtId="166" fontId="13" fillId="5" borderId="17" xfId="0" applyNumberFormat="1" applyFont="1" applyFill="1" applyBorder="1" applyAlignment="1">
      <alignment horizontal="center" vertical="center"/>
    </xf>
    <xf numFmtId="166" fontId="13" fillId="5" borderId="7" xfId="0" applyNumberFormat="1" applyFont="1" applyFill="1" applyBorder="1" applyAlignment="1">
      <alignment horizontal="center" vertical="center"/>
    </xf>
    <xf numFmtId="166" fontId="13" fillId="5" borderId="45" xfId="0" applyNumberFormat="1" applyFont="1" applyFill="1" applyBorder="1" applyAlignment="1">
      <alignment horizontal="center" vertical="center"/>
    </xf>
    <xf numFmtId="0" fontId="6" fillId="0" borderId="0" xfId="0" applyFont="1" applyAlignment="1">
      <alignment horizontal="center" vertical="center"/>
    </xf>
    <xf numFmtId="0" fontId="6" fillId="0" borderId="0" xfId="0" applyFont="1"/>
    <xf numFmtId="0" fontId="5" fillId="5" borderId="0" xfId="0" applyFont="1" applyFill="1" applyAlignment="1">
      <alignment horizontal="center" vertical="center"/>
    </xf>
    <xf numFmtId="0" fontId="0" fillId="6" borderId="15" xfId="0" applyFill="1" applyBorder="1"/>
    <xf numFmtId="0" fontId="5" fillId="6" borderId="0" xfId="0" applyFont="1" applyFill="1"/>
    <xf numFmtId="0" fontId="28" fillId="6" borderId="1" xfId="0" applyFont="1" applyFill="1" applyBorder="1"/>
    <xf numFmtId="0" fontId="29" fillId="6" borderId="4" xfId="0" applyFont="1" applyFill="1" applyBorder="1" applyAlignment="1">
      <alignment vertical="center"/>
    </xf>
    <xf numFmtId="0" fontId="27" fillId="6" borderId="4" xfId="0" applyFont="1" applyFill="1" applyBorder="1"/>
    <xf numFmtId="0" fontId="30" fillId="0" borderId="0" xfId="0" applyFont="1" applyAlignment="1">
      <alignment horizontal="left"/>
    </xf>
    <xf numFmtId="0" fontId="0" fillId="6" borderId="15" xfId="0" applyFill="1" applyBorder="1" applyAlignment="1">
      <alignment horizontal="center"/>
    </xf>
    <xf numFmtId="0" fontId="0" fillId="6" borderId="0" xfId="0" applyFill="1" applyAlignment="1">
      <alignment horizontal="center"/>
    </xf>
    <xf numFmtId="3" fontId="0" fillId="6" borderId="0" xfId="0" applyNumberFormat="1" applyFill="1" applyAlignment="1">
      <alignment horizontal="center"/>
    </xf>
    <xf numFmtId="0" fontId="5" fillId="0" borderId="0" xfId="0" applyFont="1" applyAlignment="1">
      <alignment horizontal="center"/>
    </xf>
    <xf numFmtId="0" fontId="4" fillId="5" borderId="23" xfId="0" applyFont="1" applyFill="1" applyBorder="1"/>
    <xf numFmtId="3" fontId="4" fillId="5" borderId="2" xfId="0" applyNumberFormat="1" applyFont="1" applyFill="1" applyBorder="1"/>
    <xf numFmtId="3" fontId="4" fillId="5" borderId="2" xfId="0" applyNumberFormat="1" applyFont="1" applyFill="1" applyBorder="1" applyAlignment="1">
      <alignment horizontal="center"/>
    </xf>
    <xf numFmtId="3" fontId="14" fillId="5" borderId="0" xfId="0" applyNumberFormat="1" applyFont="1" applyFill="1" applyAlignment="1">
      <alignment horizontal="center"/>
    </xf>
    <xf numFmtId="8" fontId="5" fillId="0" borderId="0" xfId="0" applyNumberFormat="1" applyFont="1" applyAlignment="1">
      <alignment horizontal="center"/>
    </xf>
    <xf numFmtId="0" fontId="33" fillId="6" borderId="4" xfId="0" applyFont="1" applyFill="1" applyBorder="1"/>
    <xf numFmtId="0" fontId="33" fillId="6" borderId="4" xfId="0" applyFont="1" applyFill="1" applyBorder="1" applyAlignment="1">
      <alignment vertical="center"/>
    </xf>
    <xf numFmtId="3" fontId="5" fillId="6" borderId="0" xfId="0" applyNumberFormat="1" applyFont="1" applyFill="1" applyAlignment="1">
      <alignment horizontal="center"/>
    </xf>
    <xf numFmtId="0" fontId="9" fillId="3" borderId="19" xfId="0" applyFont="1" applyFill="1" applyBorder="1"/>
    <xf numFmtId="0" fontId="9" fillId="3" borderId="8" xfId="0" applyFont="1" applyFill="1" applyBorder="1"/>
    <xf numFmtId="0" fontId="9" fillId="3" borderId="5" xfId="0" applyFont="1" applyFill="1" applyBorder="1"/>
    <xf numFmtId="0" fontId="9" fillId="3" borderId="3" xfId="0" applyFont="1" applyFill="1" applyBorder="1"/>
    <xf numFmtId="0" fontId="3" fillId="5" borderId="5" xfId="0" applyFont="1" applyFill="1" applyBorder="1" applyAlignment="1">
      <alignment horizontal="left" vertical="center" indent="1"/>
    </xf>
    <xf numFmtId="0" fontId="5" fillId="5" borderId="5" xfId="0" applyFont="1" applyFill="1" applyBorder="1" applyAlignment="1">
      <alignment horizontal="left" indent="1"/>
    </xf>
    <xf numFmtId="0" fontId="13" fillId="5" borderId="0" xfId="0" applyFont="1" applyFill="1" applyAlignment="1">
      <alignment horizontal="left" indent="1"/>
    </xf>
    <xf numFmtId="0" fontId="13" fillId="5" borderId="0" xfId="0" applyFont="1" applyFill="1" applyAlignment="1">
      <alignment horizontal="left" wrapText="1" indent="1"/>
    </xf>
    <xf numFmtId="3" fontId="6" fillId="5" borderId="0" xfId="0" applyNumberFormat="1" applyFont="1" applyFill="1" applyAlignment="1">
      <alignment horizontal="center"/>
    </xf>
    <xf numFmtId="0" fontId="0" fillId="5" borderId="5" xfId="0" applyFill="1" applyBorder="1" applyAlignment="1">
      <alignment horizontal="left" indent="1"/>
    </xf>
    <xf numFmtId="0" fontId="9" fillId="3" borderId="5" xfId="0" applyFont="1" applyFill="1" applyBorder="1" applyAlignment="1">
      <alignment vertical="center"/>
    </xf>
    <xf numFmtId="0" fontId="16" fillId="5" borderId="3" xfId="0" applyFont="1" applyFill="1" applyBorder="1" applyAlignment="1">
      <alignment horizontal="left" indent="1"/>
    </xf>
    <xf numFmtId="0" fontId="26" fillId="3" borderId="19" xfId="0" applyFont="1" applyFill="1" applyBorder="1"/>
    <xf numFmtId="0" fontId="26" fillId="3" borderId="8" xfId="0" applyFont="1" applyFill="1" applyBorder="1" applyAlignment="1">
      <alignment horizontal="left" indent="1"/>
    </xf>
    <xf numFmtId="0" fontId="26" fillId="3" borderId="15" xfId="0" applyFont="1" applyFill="1" applyBorder="1" applyAlignment="1">
      <alignment horizontal="left" indent="1"/>
    </xf>
    <xf numFmtId="0" fontId="0" fillId="5" borderId="3" xfId="0" applyFill="1" applyBorder="1" applyAlignment="1">
      <alignment horizontal="left" indent="1"/>
    </xf>
    <xf numFmtId="0" fontId="0" fillId="5" borderId="0" xfId="0" applyFill="1" applyAlignment="1">
      <alignment horizontal="left" indent="1"/>
    </xf>
    <xf numFmtId="0" fontId="26" fillId="3" borderId="5" xfId="0" applyFont="1" applyFill="1" applyBorder="1" applyAlignment="1">
      <alignment wrapText="1"/>
    </xf>
    <xf numFmtId="0" fontId="26" fillId="3" borderId="3" xfId="0" applyFont="1" applyFill="1" applyBorder="1" applyAlignment="1">
      <alignment wrapText="1"/>
    </xf>
    <xf numFmtId="0" fontId="26" fillId="3" borderId="0" xfId="0" applyFont="1" applyFill="1" applyAlignment="1">
      <alignment wrapText="1"/>
    </xf>
    <xf numFmtId="0" fontId="26" fillId="3" borderId="5" xfId="0" applyFont="1" applyFill="1" applyBorder="1"/>
    <xf numFmtId="0" fontId="26" fillId="3" borderId="3" xfId="0" applyFont="1" applyFill="1" applyBorder="1"/>
    <xf numFmtId="0" fontId="26" fillId="3" borderId="0" xfId="0" applyFont="1" applyFill="1"/>
    <xf numFmtId="0" fontId="26" fillId="3" borderId="18" xfId="0" applyFont="1" applyFill="1" applyBorder="1"/>
    <xf numFmtId="0" fontId="26" fillId="3" borderId="16" xfId="0" applyFont="1" applyFill="1" applyBorder="1"/>
    <xf numFmtId="0" fontId="26" fillId="5" borderId="5" xfId="0" applyFont="1" applyFill="1" applyBorder="1" applyAlignment="1">
      <alignment wrapText="1"/>
    </xf>
    <xf numFmtId="0" fontId="26" fillId="5" borderId="3" xfId="0" applyFont="1" applyFill="1" applyBorder="1" applyAlignment="1">
      <alignment wrapText="1"/>
    </xf>
    <xf numFmtId="0" fontId="26" fillId="5" borderId="0" xfId="0" applyFont="1" applyFill="1" applyAlignment="1">
      <alignment wrapText="1"/>
    </xf>
    <xf numFmtId="0" fontId="2" fillId="5" borderId="5" xfId="0" applyFont="1" applyFill="1" applyBorder="1"/>
    <xf numFmtId="0" fontId="2" fillId="5" borderId="3" xfId="0" applyFont="1" applyFill="1" applyBorder="1"/>
    <xf numFmtId="0" fontId="2" fillId="5" borderId="0" xfId="0" applyFont="1" applyFill="1"/>
    <xf numFmtId="0" fontId="13" fillId="5" borderId="3" xfId="0" applyFont="1" applyFill="1" applyBorder="1" applyAlignment="1">
      <alignment horizontal="left" indent="1"/>
    </xf>
    <xf numFmtId="0" fontId="7" fillId="5" borderId="0" xfId="0" applyFont="1" applyFill="1"/>
    <xf numFmtId="0" fontId="14" fillId="5" borderId="0" xfId="0" applyFont="1" applyFill="1"/>
    <xf numFmtId="0" fontId="9" fillId="5" borderId="5" xfId="0" applyFont="1" applyFill="1" applyBorder="1"/>
    <xf numFmtId="0" fontId="9" fillId="5" borderId="3" xfId="0" applyFont="1" applyFill="1" applyBorder="1"/>
    <xf numFmtId="0" fontId="5" fillId="5" borderId="3" xfId="0" applyFont="1" applyFill="1" applyBorder="1"/>
    <xf numFmtId="0" fontId="14" fillId="5" borderId="3" xfId="0" applyFont="1" applyFill="1" applyBorder="1"/>
    <xf numFmtId="0" fontId="7" fillId="0" borderId="0" xfId="0" applyFont="1"/>
    <xf numFmtId="0" fontId="7" fillId="5" borderId="3" xfId="0" applyFont="1" applyFill="1" applyBorder="1"/>
    <xf numFmtId="3" fontId="2" fillId="5" borderId="0" xfId="0" applyNumberFormat="1" applyFont="1" applyFill="1"/>
    <xf numFmtId="0" fontId="9" fillId="3" borderId="5" xfId="0" applyFont="1" applyFill="1" applyBorder="1" applyAlignment="1">
      <alignment wrapText="1"/>
    </xf>
    <xf numFmtId="0" fontId="9" fillId="3" borderId="3" xfId="0" applyFont="1" applyFill="1" applyBorder="1" applyAlignment="1">
      <alignment wrapText="1"/>
    </xf>
    <xf numFmtId="0" fontId="9" fillId="5" borderId="5" xfId="0" applyFont="1" applyFill="1" applyBorder="1" applyAlignment="1">
      <alignment wrapText="1"/>
    </xf>
    <xf numFmtId="0" fontId="9" fillId="5" borderId="3" xfId="0" applyFont="1" applyFill="1" applyBorder="1" applyAlignment="1">
      <alignment wrapText="1"/>
    </xf>
    <xf numFmtId="0" fontId="4" fillId="5" borderId="5" xfId="0" applyFont="1" applyFill="1" applyBorder="1" applyAlignment="1">
      <alignment vertical="center" wrapText="1"/>
    </xf>
    <xf numFmtId="0" fontId="14" fillId="5" borderId="3" xfId="0" applyFont="1" applyFill="1" applyBorder="1" applyAlignment="1">
      <alignment wrapText="1"/>
    </xf>
    <xf numFmtId="0" fontId="14" fillId="5" borderId="0" xfId="0" applyFont="1" applyFill="1" applyAlignment="1">
      <alignment wrapText="1"/>
    </xf>
    <xf numFmtId="0" fontId="5" fillId="5" borderId="0" xfId="0" applyFont="1" applyFill="1" applyAlignment="1">
      <alignment wrapText="1"/>
    </xf>
    <xf numFmtId="0" fontId="16" fillId="0" borderId="0" xfId="0" applyFont="1" applyAlignment="1">
      <alignment horizontal="left" indent="1"/>
    </xf>
    <xf numFmtId="0" fontId="0" fillId="5" borderId="5" xfId="0" applyFill="1" applyBorder="1" applyAlignment="1">
      <alignment horizontal="left" vertical="center" indent="1"/>
    </xf>
    <xf numFmtId="166" fontId="22" fillId="5" borderId="52" xfId="0" applyNumberFormat="1" applyFont="1" applyFill="1" applyBorder="1" applyAlignment="1">
      <alignment horizontal="center" vertical="center" wrapText="1"/>
    </xf>
    <xf numFmtId="166" fontId="22" fillId="5" borderId="52" xfId="0" applyNumberFormat="1" applyFont="1" applyFill="1" applyBorder="1" applyAlignment="1">
      <alignment horizontal="center" vertical="center"/>
    </xf>
    <xf numFmtId="166" fontId="35" fillId="5" borderId="36" xfId="0" applyNumberFormat="1" applyFont="1" applyFill="1" applyBorder="1" applyAlignment="1">
      <alignment horizontal="center" vertical="center"/>
    </xf>
    <xf numFmtId="0" fontId="22" fillId="5" borderId="49" xfId="0" applyFont="1" applyFill="1" applyBorder="1" applyAlignment="1">
      <alignment horizontal="left" vertical="center"/>
    </xf>
    <xf numFmtId="0" fontId="22" fillId="5" borderId="51" xfId="0" applyFont="1" applyFill="1" applyBorder="1" applyAlignment="1">
      <alignment horizontal="left" vertical="center"/>
    </xf>
    <xf numFmtId="166" fontId="22" fillId="5" borderId="36" xfId="0" applyNumberFormat="1" applyFont="1" applyFill="1" applyBorder="1" applyAlignment="1">
      <alignment horizontal="center" vertical="center" wrapText="1"/>
    </xf>
    <xf numFmtId="166" fontId="35" fillId="5" borderId="36" xfId="0" applyNumberFormat="1" applyFont="1" applyFill="1" applyBorder="1" applyAlignment="1">
      <alignment horizontal="center" vertical="center" wrapText="1"/>
    </xf>
    <xf numFmtId="0" fontId="4" fillId="0" borderId="23" xfId="0" applyFont="1" applyBorder="1" applyAlignment="1">
      <alignment horizontal="center" vertical="center"/>
    </xf>
    <xf numFmtId="0" fontId="6" fillId="5" borderId="3" xfId="0" applyFont="1" applyFill="1" applyBorder="1" applyAlignment="1">
      <alignment horizontal="left" indent="1"/>
    </xf>
    <xf numFmtId="0" fontId="22" fillId="5" borderId="5" xfId="0" applyFont="1" applyFill="1" applyBorder="1" applyAlignment="1">
      <alignment horizontal="left" indent="1"/>
    </xf>
    <xf numFmtId="0" fontId="22" fillId="5" borderId="5" xfId="0" applyFont="1" applyFill="1" applyBorder="1" applyAlignment="1">
      <alignment horizontal="left" vertical="center" indent="1"/>
    </xf>
    <xf numFmtId="0" fontId="35" fillId="5" borderId="5" xfId="0" applyFont="1" applyFill="1" applyBorder="1" applyAlignment="1">
      <alignment horizontal="left" indent="2"/>
    </xf>
    <xf numFmtId="0" fontId="6" fillId="5" borderId="3" xfId="0" applyFont="1" applyFill="1" applyBorder="1" applyAlignment="1">
      <alignment wrapText="1"/>
    </xf>
    <xf numFmtId="0" fontId="4" fillId="3" borderId="3" xfId="0" applyFont="1" applyFill="1" applyBorder="1" applyAlignment="1">
      <alignment wrapText="1"/>
    </xf>
    <xf numFmtId="0" fontId="35" fillId="5" borderId="3" xfId="0" applyFont="1" applyFill="1" applyBorder="1" applyAlignment="1">
      <alignment horizontal="left" indent="1"/>
    </xf>
    <xf numFmtId="0" fontId="6" fillId="5" borderId="5" xfId="0" applyFont="1" applyFill="1" applyBorder="1" applyAlignment="1">
      <alignment horizontal="left" indent="1"/>
    </xf>
    <xf numFmtId="0" fontId="6" fillId="5" borderId="3" xfId="0" applyFont="1" applyFill="1" applyBorder="1"/>
    <xf numFmtId="0" fontId="6" fillId="5" borderId="18" xfId="0" applyFont="1" applyFill="1" applyBorder="1" applyAlignment="1">
      <alignment horizontal="left" indent="1"/>
    </xf>
    <xf numFmtId="0" fontId="14" fillId="5" borderId="7" xfId="0" applyFont="1" applyFill="1" applyBorder="1" applyAlignment="1">
      <alignment wrapText="1"/>
    </xf>
    <xf numFmtId="0" fontId="14" fillId="5" borderId="4" xfId="0" applyFont="1" applyFill="1" applyBorder="1" applyAlignment="1">
      <alignment horizontal="left" indent="1"/>
    </xf>
    <xf numFmtId="0" fontId="14" fillId="5" borderId="15" xfId="0" applyFont="1" applyFill="1" applyBorder="1" applyAlignment="1">
      <alignment wrapText="1"/>
    </xf>
    <xf numFmtId="0" fontId="6" fillId="5" borderId="14" xfId="0" applyFont="1" applyFill="1" applyBorder="1" applyAlignment="1">
      <alignment horizontal="left" indent="1"/>
    </xf>
    <xf numFmtId="0" fontId="5" fillId="5" borderId="2" xfId="0" applyFont="1" applyFill="1" applyBorder="1"/>
    <xf numFmtId="0" fontId="5" fillId="5" borderId="24" xfId="0" applyFont="1" applyFill="1" applyBorder="1"/>
    <xf numFmtId="0" fontId="4" fillId="5" borderId="4" xfId="0" applyFont="1" applyFill="1" applyBorder="1" applyAlignment="1">
      <alignment horizontal="left"/>
    </xf>
    <xf numFmtId="3" fontId="0" fillId="0" borderId="0" xfId="0" applyNumberFormat="1"/>
    <xf numFmtId="171" fontId="38" fillId="0" borderId="0" xfId="6" applyNumberFormat="1" applyFont="1" applyAlignment="1">
      <alignment horizontal="center" vertical="center"/>
    </xf>
    <xf numFmtId="3" fontId="5" fillId="0" borderId="0" xfId="0" applyNumberFormat="1" applyFont="1" applyAlignment="1">
      <alignment horizontal="center"/>
    </xf>
    <xf numFmtId="0" fontId="0" fillId="0" borderId="4" xfId="0" applyBorder="1"/>
    <xf numFmtId="0" fontId="0" fillId="0" borderId="28" xfId="0" applyBorder="1"/>
    <xf numFmtId="0" fontId="0" fillId="0" borderId="29" xfId="0" applyBorder="1"/>
    <xf numFmtId="0" fontId="32" fillId="6" borderId="1" xfId="0" applyFont="1" applyFill="1" applyBorder="1"/>
    <xf numFmtId="0" fontId="5" fillId="6" borderId="15" xfId="0" applyFont="1" applyFill="1" applyBorder="1"/>
    <xf numFmtId="0" fontId="5" fillId="6" borderId="15" xfId="0" applyFont="1" applyFill="1" applyBorder="1" applyAlignment="1">
      <alignment horizontal="center"/>
    </xf>
    <xf numFmtId="0" fontId="20" fillId="6" borderId="15" xfId="0" applyFont="1" applyFill="1" applyBorder="1"/>
    <xf numFmtId="0" fontId="20" fillId="6" borderId="15" xfId="0" applyFont="1" applyFill="1" applyBorder="1" applyAlignment="1">
      <alignment horizontal="center"/>
    </xf>
    <xf numFmtId="0" fontId="22" fillId="0" borderId="0" xfId="0" applyFont="1"/>
    <xf numFmtId="0" fontId="22" fillId="6" borderId="8" xfId="0" applyFont="1" applyFill="1" applyBorder="1"/>
    <xf numFmtId="0" fontId="22" fillId="6" borderId="3" xfId="0" applyFont="1" applyFill="1" applyBorder="1" applyAlignment="1">
      <alignment wrapText="1"/>
    </xf>
    <xf numFmtId="0" fontId="6" fillId="6" borderId="8" xfId="0" applyFont="1" applyFill="1" applyBorder="1"/>
    <xf numFmtId="0" fontId="6" fillId="6" borderId="3" xfId="0" applyFont="1" applyFill="1" applyBorder="1"/>
    <xf numFmtId="0" fontId="6" fillId="6" borderId="3" xfId="0" applyFont="1" applyFill="1" applyBorder="1" applyAlignment="1">
      <alignment wrapText="1"/>
    </xf>
    <xf numFmtId="0" fontId="39" fillId="6" borderId="8" xfId="0" applyFont="1" applyFill="1" applyBorder="1"/>
    <xf numFmtId="0" fontId="5" fillId="5" borderId="3" xfId="0" applyFont="1" applyFill="1" applyBorder="1" applyAlignment="1">
      <alignment horizontal="left" wrapText="1" indent="1"/>
    </xf>
    <xf numFmtId="0" fontId="26" fillId="3" borderId="7" xfId="0" applyFont="1" applyFill="1" applyBorder="1" applyAlignment="1">
      <alignment wrapText="1"/>
    </xf>
    <xf numFmtId="0" fontId="22" fillId="0" borderId="3" xfId="0" applyFont="1" applyBorder="1"/>
    <xf numFmtId="0" fontId="22" fillId="0" borderId="7" xfId="0" applyFont="1" applyBorder="1"/>
    <xf numFmtId="0" fontId="20" fillId="6" borderId="27" xfId="0" applyFont="1" applyFill="1" applyBorder="1"/>
    <xf numFmtId="0" fontId="9" fillId="3" borderId="3" xfId="0" applyFont="1" applyFill="1" applyBorder="1" applyAlignment="1">
      <alignment horizontal="left" vertical="center" wrapText="1"/>
    </xf>
    <xf numFmtId="0" fontId="5" fillId="6" borderId="27" xfId="0" applyFont="1" applyFill="1" applyBorder="1"/>
    <xf numFmtId="0" fontId="9" fillId="3" borderId="18" xfId="0" applyFont="1" applyFill="1" applyBorder="1"/>
    <xf numFmtId="0" fontId="9" fillId="3" borderId="7" xfId="0" applyFont="1" applyFill="1" applyBorder="1"/>
    <xf numFmtId="9" fontId="0" fillId="0" borderId="0" xfId="4" applyFont="1"/>
    <xf numFmtId="168" fontId="0" fillId="0" borderId="0" xfId="0" applyNumberFormat="1"/>
    <xf numFmtId="0" fontId="21" fillId="4" borderId="0" xfId="0" applyFont="1" applyFill="1" applyAlignment="1">
      <alignment vertical="center"/>
    </xf>
    <xf numFmtId="0" fontId="0" fillId="5" borderId="0" xfId="0" applyFill="1" applyAlignment="1">
      <alignment horizontal="center" vertical="center"/>
    </xf>
    <xf numFmtId="0" fontId="21" fillId="4" borderId="40" xfId="0" applyFont="1" applyFill="1" applyBorder="1" applyAlignment="1">
      <alignment vertical="center"/>
    </xf>
    <xf numFmtId="0" fontId="35" fillId="0" borderId="0" xfId="0" applyFont="1" applyAlignment="1">
      <alignment horizontal="left" indent="1"/>
    </xf>
    <xf numFmtId="0" fontId="4" fillId="5" borderId="0" xfId="0" applyFont="1" applyFill="1" applyAlignment="1">
      <alignment horizontal="center" vertical="center"/>
    </xf>
    <xf numFmtId="165" fontId="4" fillId="5" borderId="0" xfId="0" applyNumberFormat="1" applyFont="1" applyFill="1" applyAlignment="1">
      <alignment horizontal="center" vertical="center"/>
    </xf>
    <xf numFmtId="0" fontId="39" fillId="6" borderId="15" xfId="0" applyFont="1" applyFill="1" applyBorder="1"/>
    <xf numFmtId="0" fontId="6" fillId="6" borderId="0" xfId="0" applyFont="1" applyFill="1"/>
    <xf numFmtId="0" fontId="6" fillId="6" borderId="0" xfId="0" applyFont="1" applyFill="1" applyAlignment="1">
      <alignment wrapText="1"/>
    </xf>
    <xf numFmtId="0" fontId="22" fillId="0" borderId="16" xfId="0" applyFont="1" applyBorder="1"/>
    <xf numFmtId="0" fontId="6" fillId="6" borderId="15" xfId="0" applyFont="1" applyFill="1" applyBorder="1"/>
    <xf numFmtId="0" fontId="22" fillId="6" borderId="15" xfId="0" applyFont="1" applyFill="1" applyBorder="1"/>
    <xf numFmtId="0" fontId="22" fillId="6" borderId="0" xfId="0" applyFont="1" applyFill="1" applyAlignment="1">
      <alignment wrapText="1"/>
    </xf>
    <xf numFmtId="0" fontId="4" fillId="0" borderId="46" xfId="0" applyFont="1" applyBorder="1" applyAlignment="1">
      <alignment horizontal="center" vertical="center" wrapText="1"/>
    </xf>
    <xf numFmtId="0" fontId="4" fillId="0" borderId="25" xfId="0" applyFont="1" applyBorder="1" applyAlignment="1">
      <alignment vertical="center"/>
    </xf>
    <xf numFmtId="0" fontId="0" fillId="0" borderId="16" xfId="0" applyBorder="1" applyAlignment="1">
      <alignment horizontal="center"/>
    </xf>
    <xf numFmtId="0" fontId="6" fillId="5" borderId="7" xfId="0" applyFont="1" applyFill="1" applyBorder="1" applyAlignment="1">
      <alignment horizontal="left" wrapText="1" indent="1"/>
    </xf>
    <xf numFmtId="0" fontId="6" fillId="5" borderId="3" xfId="0" applyFont="1" applyFill="1" applyBorder="1" applyAlignment="1">
      <alignment horizontal="left" vertical="center" wrapText="1"/>
    </xf>
    <xf numFmtId="0" fontId="0" fillId="11" borderId="62" xfId="0" applyFill="1" applyBorder="1" applyAlignment="1">
      <alignment horizontal="left" vertical="center"/>
    </xf>
    <xf numFmtId="0" fontId="0" fillId="11" borderId="63" xfId="0" applyFill="1" applyBorder="1" applyAlignment="1">
      <alignment horizontal="left" vertical="center"/>
    </xf>
    <xf numFmtId="0" fontId="0" fillId="11" borderId="64" xfId="0" applyFill="1" applyBorder="1" applyAlignment="1">
      <alignment horizontal="left" vertical="center"/>
    </xf>
    <xf numFmtId="0" fontId="20" fillId="0" borderId="0" xfId="0" applyFont="1" applyAlignment="1">
      <alignment horizontal="left" vertical="center"/>
    </xf>
    <xf numFmtId="0" fontId="9" fillId="0" borderId="0" xfId="0" applyFont="1" applyAlignment="1">
      <alignment horizontal="center" vertical="center"/>
    </xf>
    <xf numFmtId="0" fontId="0" fillId="4" borderId="0" xfId="0" applyFill="1" applyAlignment="1">
      <alignment horizontal="center" vertical="center"/>
    </xf>
    <xf numFmtId="0" fontId="0" fillId="0" borderId="68" xfId="0" applyBorder="1" applyAlignment="1">
      <alignment vertical="center" wrapText="1"/>
    </xf>
    <xf numFmtId="0" fontId="4" fillId="5" borderId="0" xfId="0" applyFont="1" applyFill="1"/>
    <xf numFmtId="0" fontId="35" fillId="5" borderId="18" xfId="0" applyFont="1" applyFill="1" applyBorder="1" applyAlignment="1">
      <alignment horizontal="left" indent="2"/>
    </xf>
    <xf numFmtId="0" fontId="0" fillId="0" borderId="0" xfId="0" applyAlignment="1">
      <alignment vertical="center"/>
    </xf>
    <xf numFmtId="0" fontId="0" fillId="5" borderId="0" xfId="0" applyFill="1" applyAlignment="1">
      <alignment vertical="center"/>
    </xf>
    <xf numFmtId="0" fontId="4" fillId="5" borderId="23" xfId="0" applyFont="1" applyFill="1" applyBorder="1" applyAlignment="1">
      <alignment vertical="center"/>
    </xf>
    <xf numFmtId="3" fontId="4" fillId="5" borderId="2" xfId="0" applyNumberFormat="1" applyFont="1" applyFill="1" applyBorder="1" applyAlignment="1">
      <alignment vertical="center"/>
    </xf>
    <xf numFmtId="3" fontId="4" fillId="5" borderId="2" xfId="0" applyNumberFormat="1" applyFont="1" applyFill="1" applyBorder="1" applyAlignment="1">
      <alignment horizontal="center" vertical="center"/>
    </xf>
    <xf numFmtId="0" fontId="22" fillId="5" borderId="0" xfId="0" applyFont="1" applyFill="1" applyAlignment="1">
      <alignment vertical="center"/>
    </xf>
    <xf numFmtId="0" fontId="15" fillId="5" borderId="22" xfId="0" applyFont="1" applyFill="1" applyBorder="1" applyAlignment="1">
      <alignment horizontal="left" vertical="center"/>
    </xf>
    <xf numFmtId="0" fontId="13" fillId="5" borderId="0" xfId="0" applyFont="1" applyFill="1" applyAlignment="1">
      <alignment vertical="center"/>
    </xf>
    <xf numFmtId="0" fontId="4" fillId="5" borderId="26" xfId="0" applyFont="1" applyFill="1" applyBorder="1" applyAlignment="1">
      <alignment vertical="center"/>
    </xf>
    <xf numFmtId="3" fontId="25" fillId="5" borderId="44" xfId="0" applyNumberFormat="1" applyFont="1" applyFill="1" applyBorder="1" applyAlignment="1">
      <alignment vertical="center"/>
    </xf>
    <xf numFmtId="3" fontId="25" fillId="5" borderId="8" xfId="0" applyNumberFormat="1" applyFont="1" applyFill="1" applyBorder="1" applyAlignment="1">
      <alignment vertical="center"/>
    </xf>
    <xf numFmtId="3" fontId="17" fillId="5" borderId="8" xfId="0" applyNumberFormat="1" applyFont="1" applyFill="1" applyBorder="1" applyAlignment="1">
      <alignment vertical="center"/>
    </xf>
    <xf numFmtId="0" fontId="4" fillId="0" borderId="0" xfId="0" applyFont="1" applyAlignment="1">
      <alignment horizontal="left" vertical="center"/>
    </xf>
    <xf numFmtId="0" fontId="21" fillId="0" borderId="0" xfId="0" applyFont="1" applyAlignment="1">
      <alignment vertical="center"/>
    </xf>
    <xf numFmtId="0" fontId="12" fillId="3" borderId="5" xfId="0" applyFont="1" applyFill="1" applyBorder="1" applyAlignment="1">
      <alignment horizontal="left" vertical="center"/>
    </xf>
    <xf numFmtId="0" fontId="12" fillId="3" borderId="3" xfId="0" applyFont="1" applyFill="1" applyBorder="1" applyAlignment="1">
      <alignment horizontal="left" vertical="center"/>
    </xf>
    <xf numFmtId="0" fontId="35" fillId="5" borderId="3" xfId="0" applyFont="1" applyFill="1" applyBorder="1" applyAlignment="1">
      <alignment horizontal="left" vertical="center"/>
    </xf>
    <xf numFmtId="0" fontId="37" fillId="0" borderId="0" xfId="0" applyFont="1" applyAlignment="1">
      <alignment vertical="center"/>
    </xf>
    <xf numFmtId="0" fontId="6" fillId="5" borderId="3" xfId="0" applyFont="1" applyFill="1" applyBorder="1" applyAlignment="1">
      <alignment horizontal="left" vertical="center"/>
    </xf>
    <xf numFmtId="0" fontId="3" fillId="5" borderId="3" xfId="0" applyFont="1" applyFill="1" applyBorder="1" applyAlignment="1">
      <alignment horizontal="left" vertical="center"/>
    </xf>
    <xf numFmtId="0" fontId="15" fillId="5" borderId="3" xfId="0" applyFont="1" applyFill="1" applyBorder="1" applyAlignment="1">
      <alignment horizontal="left" vertical="center"/>
    </xf>
    <xf numFmtId="0" fontId="9" fillId="3" borderId="3" xfId="0" applyFont="1" applyFill="1" applyBorder="1" applyAlignment="1">
      <alignment vertical="center"/>
    </xf>
    <xf numFmtId="0" fontId="9" fillId="3" borderId="0" xfId="0" applyFont="1" applyFill="1" applyAlignment="1">
      <alignment vertical="center"/>
    </xf>
    <xf numFmtId="0" fontId="3" fillId="0" borderId="3" xfId="0" applyFont="1" applyBorder="1" applyAlignment="1">
      <alignment horizontal="left" vertical="center"/>
    </xf>
    <xf numFmtId="0" fontId="15" fillId="5" borderId="3" xfId="0" applyFont="1" applyFill="1" applyBorder="1" applyAlignment="1">
      <alignment horizontal="left" vertical="center" wrapText="1"/>
    </xf>
    <xf numFmtId="0" fontId="14" fillId="5" borderId="3" xfId="0" applyFont="1" applyFill="1" applyBorder="1" applyAlignment="1">
      <alignment horizontal="left" vertical="center"/>
    </xf>
    <xf numFmtId="0" fontId="36" fillId="0" borderId="0" xfId="0" applyFont="1" applyAlignment="1">
      <alignment vertical="center"/>
    </xf>
    <xf numFmtId="0" fontId="16" fillId="5" borderId="3" xfId="0" applyFont="1" applyFill="1" applyBorder="1" applyAlignment="1">
      <alignment horizontal="left" vertical="center" wrapText="1"/>
    </xf>
    <xf numFmtId="0" fontId="5" fillId="5" borderId="3" xfId="0" applyFont="1" applyFill="1" applyBorder="1" applyAlignment="1">
      <alignment horizontal="left" vertical="center"/>
    </xf>
    <xf numFmtId="0" fontId="10" fillId="0" borderId="0" xfId="0" applyFont="1" applyAlignment="1">
      <alignment vertical="center"/>
    </xf>
    <xf numFmtId="0" fontId="11" fillId="3" borderId="5" xfId="0" applyFont="1" applyFill="1" applyBorder="1" applyAlignment="1">
      <alignment horizontal="left" vertical="center"/>
    </xf>
    <xf numFmtId="0" fontId="21" fillId="3" borderId="3" xfId="0" applyFont="1" applyFill="1" applyBorder="1" applyAlignment="1">
      <alignment horizontal="left" vertical="center"/>
    </xf>
    <xf numFmtId="0" fontId="11" fillId="3" borderId="3" xfId="0" applyFont="1" applyFill="1" applyBorder="1" applyAlignment="1">
      <alignment horizontal="left" vertical="center"/>
    </xf>
    <xf numFmtId="0" fontId="14" fillId="5" borderId="3" xfId="0" applyFont="1" applyFill="1" applyBorder="1" applyAlignment="1">
      <alignment horizontal="left" vertical="center" wrapText="1"/>
    </xf>
    <xf numFmtId="0" fontId="34" fillId="3" borderId="5" xfId="0" applyFont="1" applyFill="1" applyBorder="1" applyAlignment="1">
      <alignment vertical="center"/>
    </xf>
    <xf numFmtId="0" fontId="34" fillId="3" borderId="3" xfId="0" applyFont="1" applyFill="1" applyBorder="1" applyAlignment="1">
      <alignment vertical="center"/>
    </xf>
    <xf numFmtId="0" fontId="41" fillId="5" borderId="3" xfId="0" applyFont="1" applyFill="1" applyBorder="1" applyAlignment="1">
      <alignment horizontal="left" vertical="center"/>
    </xf>
    <xf numFmtId="0" fontId="5" fillId="0" borderId="5" xfId="0" applyFont="1" applyBorder="1" applyAlignment="1">
      <alignment vertical="center"/>
    </xf>
    <xf numFmtId="0" fontId="5" fillId="0" borderId="3" xfId="0" applyFont="1" applyBorder="1" applyAlignment="1">
      <alignment vertical="center"/>
    </xf>
    <xf numFmtId="0" fontId="5" fillId="0" borderId="0" xfId="0" applyFont="1" applyAlignment="1">
      <alignment vertical="center"/>
    </xf>
    <xf numFmtId="3" fontId="5" fillId="0" borderId="3" xfId="0" applyNumberFormat="1" applyFont="1" applyBorder="1" applyAlignment="1">
      <alignment horizontal="center" vertical="center"/>
    </xf>
    <xf numFmtId="3" fontId="5" fillId="0" borderId="0" xfId="0" applyNumberFormat="1" applyFont="1" applyAlignment="1">
      <alignment horizontal="center" vertical="center"/>
    </xf>
    <xf numFmtId="0" fontId="34" fillId="3" borderId="18" xfId="0" applyFont="1" applyFill="1" applyBorder="1" applyAlignment="1">
      <alignment vertical="center"/>
    </xf>
    <xf numFmtId="0" fontId="34" fillId="3" borderId="7" xfId="0" applyFont="1" applyFill="1" applyBorder="1" applyAlignment="1">
      <alignment vertical="center"/>
    </xf>
    <xf numFmtId="0" fontId="0" fillId="0" borderId="0" xfId="0" applyAlignment="1">
      <alignment horizontal="center" vertical="center"/>
    </xf>
    <xf numFmtId="0" fontId="0" fillId="0" borderId="23" xfId="0" applyBorder="1" applyAlignment="1">
      <alignment vertical="center"/>
    </xf>
    <xf numFmtId="0" fontId="0" fillId="0" borderId="24" xfId="0" applyBorder="1" applyAlignment="1">
      <alignment vertical="center"/>
    </xf>
    <xf numFmtId="0" fontId="0" fillId="4" borderId="39" xfId="0" applyFill="1" applyBorder="1" applyAlignment="1">
      <alignment vertical="center"/>
    </xf>
    <xf numFmtId="0" fontId="0" fillId="4" borderId="40" xfId="0" applyFill="1" applyBorder="1" applyAlignment="1">
      <alignment vertical="center"/>
    </xf>
    <xf numFmtId="0" fontId="0" fillId="4" borderId="40" xfId="0" applyFill="1" applyBorder="1" applyAlignment="1">
      <alignment horizontal="center" vertical="center"/>
    </xf>
    <xf numFmtId="0" fontId="0" fillId="4" borderId="41" xfId="0" applyFill="1" applyBorder="1" applyAlignment="1">
      <alignment vertical="center"/>
    </xf>
    <xf numFmtId="0" fontId="0" fillId="0" borderId="67" xfId="0" applyBorder="1" applyAlignment="1">
      <alignment vertical="center"/>
    </xf>
    <xf numFmtId="0" fontId="0" fillId="4" borderId="42" xfId="0" applyFill="1" applyBorder="1" applyAlignment="1">
      <alignment vertical="center"/>
    </xf>
    <xf numFmtId="0" fontId="0" fillId="4" borderId="43" xfId="0" applyFill="1" applyBorder="1" applyAlignment="1">
      <alignment vertical="center"/>
    </xf>
    <xf numFmtId="0" fontId="0" fillId="0" borderId="68" xfId="0" applyBorder="1" applyAlignment="1">
      <alignment vertical="center"/>
    </xf>
    <xf numFmtId="0" fontId="21" fillId="4" borderId="0" xfId="0" applyFont="1" applyFill="1" applyAlignment="1">
      <alignment horizontal="left" vertical="center"/>
    </xf>
    <xf numFmtId="0" fontId="0" fillId="0" borderId="69" xfId="0" applyBorder="1" applyAlignment="1">
      <alignment vertical="center"/>
    </xf>
    <xf numFmtId="0" fontId="0" fillId="0" borderId="65" xfId="0" applyBorder="1" applyAlignment="1">
      <alignment vertical="center"/>
    </xf>
    <xf numFmtId="0" fontId="0" fillId="0" borderId="0" xfId="0" applyAlignment="1">
      <alignment horizontal="center" vertical="center" wrapText="1"/>
    </xf>
    <xf numFmtId="0" fontId="44" fillId="0" borderId="0" xfId="0" applyFont="1" applyAlignment="1">
      <alignment vertical="center"/>
    </xf>
    <xf numFmtId="0" fontId="20" fillId="0" borderId="0" xfId="0" applyFont="1" applyAlignment="1">
      <alignment vertical="center"/>
    </xf>
    <xf numFmtId="0" fontId="0" fillId="2" borderId="63" xfId="0" applyFill="1" applyBorder="1" applyAlignment="1">
      <alignment vertical="center"/>
    </xf>
    <xf numFmtId="0" fontId="0" fillId="3" borderId="63" xfId="0" applyFill="1" applyBorder="1" applyAlignment="1">
      <alignment vertical="center"/>
    </xf>
    <xf numFmtId="0" fontId="5" fillId="5" borderId="0" xfId="0" applyFont="1" applyFill="1" applyAlignment="1">
      <alignment vertical="center"/>
    </xf>
    <xf numFmtId="0" fontId="21" fillId="3" borderId="1" xfId="0" applyFont="1" applyFill="1" applyBorder="1" applyAlignment="1">
      <alignment vertical="center"/>
    </xf>
    <xf numFmtId="0" fontId="21" fillId="3" borderId="8" xfId="0" applyFont="1" applyFill="1" applyBorder="1" applyAlignment="1">
      <alignment vertical="center"/>
    </xf>
    <xf numFmtId="0" fontId="0" fillId="5" borderId="3" xfId="0" quotePrefix="1" applyFill="1" applyBorder="1" applyAlignment="1">
      <alignment horizontal="right" vertical="center"/>
    </xf>
    <xf numFmtId="0" fontId="0" fillId="5" borderId="6" xfId="0" quotePrefix="1" applyFill="1" applyBorder="1" applyAlignment="1">
      <alignment horizontal="right" vertical="center"/>
    </xf>
    <xf numFmtId="0" fontId="0" fillId="5" borderId="7" xfId="0" quotePrefix="1" applyFill="1" applyBorder="1" applyAlignment="1">
      <alignment horizontal="right" vertical="center"/>
    </xf>
    <xf numFmtId="0" fontId="0" fillId="5" borderId="16" xfId="0" quotePrefix="1" applyFill="1" applyBorder="1" applyAlignment="1">
      <alignment horizontal="right" vertical="center"/>
    </xf>
    <xf numFmtId="170" fontId="0" fillId="5" borderId="16" xfId="0" applyNumberFormat="1" applyFill="1" applyBorder="1" applyAlignment="1">
      <alignment horizontal="center" vertical="center"/>
    </xf>
    <xf numFmtId="0" fontId="0" fillId="5" borderId="0" xfId="0" quotePrefix="1" applyFill="1" applyAlignment="1">
      <alignment horizontal="right" vertical="center"/>
    </xf>
    <xf numFmtId="170" fontId="0" fillId="5" borderId="0" xfId="0" quotePrefix="1" applyNumberFormat="1" applyFill="1" applyAlignment="1">
      <alignment horizontal="center" vertical="center"/>
    </xf>
    <xf numFmtId="170" fontId="0" fillId="5" borderId="0" xfId="0" applyNumberFormat="1" applyFill="1" applyAlignment="1">
      <alignment horizontal="center" vertical="center"/>
    </xf>
    <xf numFmtId="0" fontId="0" fillId="5" borderId="6" xfId="0" applyFill="1" applyBorder="1" applyAlignment="1">
      <alignment vertical="center"/>
    </xf>
    <xf numFmtId="0" fontId="0" fillId="5" borderId="7" xfId="0" applyFill="1" applyBorder="1" applyAlignment="1">
      <alignment vertical="center"/>
    </xf>
    <xf numFmtId="0" fontId="0" fillId="5" borderId="16" xfId="0" applyFill="1" applyBorder="1" applyAlignment="1">
      <alignment vertical="center"/>
    </xf>
    <xf numFmtId="0" fontId="0" fillId="5" borderId="16" xfId="0" applyFill="1" applyBorder="1" applyAlignment="1">
      <alignment horizontal="center" vertical="center"/>
    </xf>
    <xf numFmtId="0" fontId="0" fillId="0" borderId="6" xfId="0" applyBorder="1" applyAlignment="1">
      <alignment vertical="center"/>
    </xf>
    <xf numFmtId="0" fontId="0" fillId="0" borderId="7" xfId="0" applyBorder="1" applyAlignment="1">
      <alignment vertical="center"/>
    </xf>
    <xf numFmtId="0" fontId="0" fillId="0" borderId="16" xfId="0" applyBorder="1" applyAlignment="1">
      <alignment vertical="center"/>
    </xf>
    <xf numFmtId="0" fontId="21" fillId="3" borderId="23" xfId="0" applyFont="1" applyFill="1" applyBorder="1" applyAlignment="1">
      <alignment vertical="center" wrapText="1"/>
    </xf>
    <xf numFmtId="0" fontId="21" fillId="3" borderId="2" xfId="0" applyFont="1" applyFill="1" applyBorder="1" applyAlignment="1">
      <alignment vertical="center" wrapText="1"/>
    </xf>
    <xf numFmtId="0" fontId="24" fillId="3" borderId="2" xfId="0" applyFont="1" applyFill="1" applyBorder="1" applyAlignment="1">
      <alignment vertical="center" wrapText="1"/>
    </xf>
    <xf numFmtId="0" fontId="21" fillId="3" borderId="24" xfId="0" applyFont="1" applyFill="1" applyBorder="1" applyAlignment="1">
      <alignment vertical="center"/>
    </xf>
    <xf numFmtId="168" fontId="21" fillId="3" borderId="24" xfId="0" applyNumberFormat="1" applyFont="1" applyFill="1" applyBorder="1" applyAlignment="1">
      <alignment horizontal="center" vertical="center"/>
    </xf>
    <xf numFmtId="168" fontId="21" fillId="3" borderId="25" xfId="0" applyNumberFormat="1" applyFont="1" applyFill="1" applyBorder="1" applyAlignment="1">
      <alignment horizontal="center" vertical="center"/>
    </xf>
    <xf numFmtId="0" fontId="0" fillId="5" borderId="31" xfId="0" quotePrefix="1" applyFill="1" applyBorder="1" applyAlignment="1">
      <alignment horizontal="left" vertical="center"/>
    </xf>
    <xf numFmtId="0" fontId="19" fillId="3" borderId="23" xfId="0" applyFont="1" applyFill="1" applyBorder="1" applyAlignment="1">
      <alignment vertical="center"/>
    </xf>
    <xf numFmtId="0" fontId="19" fillId="3" borderId="24" xfId="0" applyFont="1" applyFill="1" applyBorder="1" applyAlignment="1">
      <alignment vertical="center"/>
    </xf>
    <xf numFmtId="168" fontId="19" fillId="3" borderId="30" xfId="0" applyNumberFormat="1" applyFont="1" applyFill="1" applyBorder="1" applyAlignment="1">
      <alignment horizontal="center" vertical="center"/>
    </xf>
    <xf numFmtId="168" fontId="19" fillId="3" borderId="24" xfId="0" applyNumberFormat="1" applyFont="1" applyFill="1" applyBorder="1" applyAlignment="1">
      <alignment horizontal="center" vertical="center"/>
    </xf>
    <xf numFmtId="0" fontId="20" fillId="5" borderId="0" xfId="0" applyFont="1" applyFill="1" applyAlignment="1">
      <alignment vertical="center"/>
    </xf>
    <xf numFmtId="0" fontId="6" fillId="0" borderId="0" xfId="0" applyFont="1" applyAlignment="1">
      <alignment vertical="center"/>
    </xf>
    <xf numFmtId="0" fontId="11" fillId="0" borderId="0" xfId="0" applyFont="1" applyAlignment="1">
      <alignment vertical="center"/>
    </xf>
    <xf numFmtId="3" fontId="12" fillId="0" borderId="0" xfId="0" applyNumberFormat="1" applyFont="1" applyAlignment="1">
      <alignment vertical="center"/>
    </xf>
    <xf numFmtId="3" fontId="2" fillId="0" borderId="0" xfId="0" applyNumberFormat="1" applyFont="1" applyAlignment="1">
      <alignment vertical="center"/>
    </xf>
    <xf numFmtId="3" fontId="26" fillId="0" borderId="0" xfId="0" applyNumberFormat="1" applyFont="1" applyAlignment="1">
      <alignment vertical="center"/>
    </xf>
    <xf numFmtId="3" fontId="5" fillId="0" borderId="0" xfId="0" applyNumberFormat="1" applyFont="1" applyAlignment="1">
      <alignment vertical="center"/>
    </xf>
    <xf numFmtId="0" fontId="40" fillId="0" borderId="0" xfId="0" applyFont="1" applyAlignment="1">
      <alignment vertical="center"/>
    </xf>
    <xf numFmtId="0" fontId="13" fillId="5" borderId="12" xfId="0" applyFont="1" applyFill="1" applyBorder="1" applyAlignment="1">
      <alignment horizontal="left" wrapText="1" indent="1"/>
    </xf>
    <xf numFmtId="0" fontId="9" fillId="3" borderId="70" xfId="0" applyFont="1" applyFill="1" applyBorder="1"/>
    <xf numFmtId="0" fontId="9" fillId="3" borderId="12" xfId="0" applyFont="1" applyFill="1" applyBorder="1"/>
    <xf numFmtId="0" fontId="9" fillId="3" borderId="48" xfId="0" applyFont="1" applyFill="1" applyBorder="1"/>
    <xf numFmtId="0" fontId="0" fillId="8" borderId="62" xfId="0" applyFill="1" applyBorder="1" applyAlignment="1">
      <alignment vertical="center"/>
    </xf>
    <xf numFmtId="0" fontId="0" fillId="8" borderId="40" xfId="0" applyFill="1" applyBorder="1" applyAlignment="1">
      <alignment horizontal="center" vertical="center"/>
    </xf>
    <xf numFmtId="0" fontId="0" fillId="8" borderId="0" xfId="0" applyFill="1" applyAlignment="1">
      <alignment horizontal="center" vertical="center"/>
    </xf>
    <xf numFmtId="14" fontId="0" fillId="8" borderId="0" xfId="0" applyNumberFormat="1" applyFill="1" applyAlignment="1">
      <alignment horizontal="center" vertical="center"/>
    </xf>
    <xf numFmtId="0" fontId="0" fillId="8" borderId="62" xfId="0" applyFill="1" applyBorder="1" applyAlignment="1">
      <alignment horizontal="center" vertical="center"/>
    </xf>
    <xf numFmtId="0" fontId="0" fillId="8" borderId="64" xfId="0" applyFill="1" applyBorder="1" applyAlignment="1">
      <alignment horizontal="center" vertical="center"/>
    </xf>
    <xf numFmtId="166" fontId="35" fillId="8" borderId="36" xfId="0" applyNumberFormat="1" applyFont="1" applyFill="1" applyBorder="1" applyAlignment="1">
      <alignment horizontal="center" vertical="center"/>
    </xf>
    <xf numFmtId="0" fontId="31" fillId="5" borderId="5" xfId="0" applyFont="1" applyFill="1" applyBorder="1" applyAlignment="1">
      <alignment vertical="center"/>
    </xf>
    <xf numFmtId="167" fontId="35" fillId="5" borderId="3" xfId="0" applyNumberFormat="1" applyFont="1" applyFill="1" applyBorder="1" applyAlignment="1">
      <alignment horizontal="center" vertical="center"/>
    </xf>
    <xf numFmtId="0" fontId="22" fillId="0" borderId="3" xfId="0" applyFont="1" applyBorder="1" applyAlignment="1">
      <alignment horizontal="center" vertical="center"/>
    </xf>
    <xf numFmtId="0" fontId="0" fillId="13" borderId="64" xfId="0" applyFill="1" applyBorder="1" applyAlignment="1">
      <alignment vertical="center"/>
    </xf>
    <xf numFmtId="0" fontId="9" fillId="12" borderId="19" xfId="0" applyFont="1" applyFill="1" applyBorder="1" applyAlignment="1">
      <alignment vertical="center"/>
    </xf>
    <xf numFmtId="0" fontId="9" fillId="12" borderId="8" xfId="0" applyFont="1" applyFill="1" applyBorder="1" applyAlignment="1">
      <alignment vertical="center"/>
    </xf>
    <xf numFmtId="0" fontId="9" fillId="12" borderId="5" xfId="0" applyFont="1" applyFill="1" applyBorder="1" applyAlignment="1">
      <alignment vertical="center"/>
    </xf>
    <xf numFmtId="0" fontId="9" fillId="12" borderId="3" xfId="0" applyFont="1" applyFill="1" applyBorder="1" applyAlignment="1">
      <alignment vertical="center"/>
    </xf>
    <xf numFmtId="0" fontId="11" fillId="12" borderId="3" xfId="0" applyFont="1" applyFill="1" applyBorder="1" applyAlignment="1">
      <alignment vertical="center" wrapText="1"/>
    </xf>
    <xf numFmtId="0" fontId="4" fillId="0" borderId="24" xfId="0" applyFont="1" applyBorder="1" applyAlignment="1">
      <alignment horizontal="center" vertical="center" wrapText="1"/>
    </xf>
    <xf numFmtId="3" fontId="4" fillId="5" borderId="3" xfId="0" applyNumberFormat="1" applyFont="1" applyFill="1" applyBorder="1" applyAlignment="1">
      <alignment horizontal="center"/>
    </xf>
    <xf numFmtId="0" fontId="4" fillId="0" borderId="46" xfId="0" applyFont="1" applyBorder="1" applyAlignment="1">
      <alignment horizontal="center" vertical="center"/>
    </xf>
    <xf numFmtId="0" fontId="0" fillId="0" borderId="28" xfId="0" applyBorder="1" applyAlignment="1">
      <alignment horizontal="center"/>
    </xf>
    <xf numFmtId="0" fontId="0" fillId="6" borderId="27" xfId="0" applyFill="1" applyBorder="1"/>
    <xf numFmtId="166" fontId="35" fillId="5" borderId="3" xfId="0" applyNumberFormat="1" applyFont="1" applyFill="1" applyBorder="1" applyAlignment="1">
      <alignment horizontal="center" vertical="center"/>
    </xf>
    <xf numFmtId="3" fontId="4" fillId="5" borderId="8" xfId="0" applyNumberFormat="1" applyFont="1" applyFill="1" applyBorder="1" applyAlignment="1">
      <alignment horizontal="center" vertical="center"/>
    </xf>
    <xf numFmtId="0" fontId="12" fillId="3" borderId="0" xfId="0" applyFont="1" applyFill="1" applyAlignment="1">
      <alignment horizontal="center" vertical="center"/>
    </xf>
    <xf numFmtId="0" fontId="3" fillId="5" borderId="0" xfId="0" applyFont="1" applyFill="1" applyAlignment="1">
      <alignment horizontal="center" vertical="center"/>
    </xf>
    <xf numFmtId="0" fontId="26" fillId="3" borderId="0" xfId="0" applyFont="1" applyFill="1" applyAlignment="1">
      <alignment horizontal="center"/>
    </xf>
    <xf numFmtId="0" fontId="3" fillId="5" borderId="0" xfId="0" applyFont="1" applyFill="1" applyAlignment="1">
      <alignment horizontal="center"/>
    </xf>
    <xf numFmtId="0" fontId="9" fillId="3" borderId="0" xfId="0" applyFont="1" applyFill="1" applyAlignment="1">
      <alignment horizontal="center"/>
    </xf>
    <xf numFmtId="0" fontId="5" fillId="5" borderId="0" xfId="0" applyFont="1" applyFill="1" applyAlignment="1">
      <alignment horizontal="center"/>
    </xf>
    <xf numFmtId="0" fontId="4" fillId="0" borderId="0" xfId="0" applyFont="1" applyAlignment="1">
      <alignment horizontal="center"/>
    </xf>
    <xf numFmtId="0" fontId="9" fillId="3" borderId="15" xfId="0" applyFont="1" applyFill="1" applyBorder="1" applyAlignment="1">
      <alignment horizontal="center"/>
    </xf>
    <xf numFmtId="0" fontId="9" fillId="5" borderId="0" xfId="0" applyFont="1" applyFill="1" applyAlignment="1">
      <alignment horizontal="center"/>
    </xf>
    <xf numFmtId="0" fontId="14" fillId="5" borderId="0" xfId="0" applyFont="1" applyFill="1" applyAlignment="1">
      <alignment horizontal="center"/>
    </xf>
    <xf numFmtId="0" fontId="9" fillId="3" borderId="0" xfId="0" applyFont="1" applyFill="1" applyAlignment="1">
      <alignment horizontal="center" wrapText="1"/>
    </xf>
    <xf numFmtId="0" fontId="9" fillId="5" borderId="0" xfId="0" applyFont="1" applyFill="1" applyAlignment="1">
      <alignment horizontal="center" wrapText="1"/>
    </xf>
    <xf numFmtId="0" fontId="16" fillId="5" borderId="0" xfId="0" applyFont="1" applyFill="1" applyAlignment="1">
      <alignment horizontal="center"/>
    </xf>
    <xf numFmtId="0" fontId="35" fillId="5" borderId="0" xfId="0" applyFont="1" applyFill="1" applyAlignment="1">
      <alignment horizontal="center"/>
    </xf>
    <xf numFmtId="0" fontId="5" fillId="5" borderId="16" xfId="0" applyFont="1" applyFill="1" applyBorder="1" applyAlignment="1">
      <alignment horizontal="center" wrapText="1"/>
    </xf>
    <xf numFmtId="0" fontId="14" fillId="5" borderId="15" xfId="0" applyFont="1" applyFill="1" applyBorder="1" applyAlignment="1">
      <alignment horizontal="center" wrapText="1"/>
    </xf>
    <xf numFmtId="0" fontId="5" fillId="5" borderId="24" xfId="0" applyFont="1" applyFill="1" applyBorder="1" applyAlignment="1">
      <alignment horizontal="center"/>
    </xf>
    <xf numFmtId="0" fontId="14" fillId="5" borderId="0" xfId="0" applyFont="1" applyFill="1" applyAlignment="1">
      <alignment horizontal="center" wrapText="1"/>
    </xf>
    <xf numFmtId="0" fontId="9" fillId="3" borderId="16" xfId="0" applyFont="1" applyFill="1" applyBorder="1" applyAlignment="1">
      <alignment horizontal="center"/>
    </xf>
    <xf numFmtId="0" fontId="5" fillId="6" borderId="0" xfId="0" applyFont="1" applyFill="1" applyAlignment="1">
      <alignment horizontal="center"/>
    </xf>
    <xf numFmtId="0" fontId="14" fillId="6" borderId="0" xfId="0" applyFont="1" applyFill="1" applyAlignment="1">
      <alignment horizontal="center" wrapText="1"/>
    </xf>
    <xf numFmtId="0" fontId="13" fillId="6" borderId="0" xfId="0" applyFont="1" applyFill="1" applyAlignment="1">
      <alignment horizontal="center" wrapText="1"/>
    </xf>
    <xf numFmtId="0" fontId="45" fillId="5" borderId="0" xfId="0" applyFont="1" applyFill="1" applyAlignment="1">
      <alignment horizontal="center"/>
    </xf>
    <xf numFmtId="0" fontId="46" fillId="5" borderId="0" xfId="0" applyFont="1" applyFill="1" applyAlignment="1">
      <alignment horizontal="center"/>
    </xf>
    <xf numFmtId="0" fontId="47" fillId="5" borderId="0" xfId="0" applyFont="1" applyFill="1" applyAlignment="1">
      <alignment horizontal="center"/>
    </xf>
    <xf numFmtId="0" fontId="26" fillId="12" borderId="15" xfId="0" applyFont="1" applyFill="1" applyBorder="1" applyAlignment="1">
      <alignment horizontal="center"/>
    </xf>
    <xf numFmtId="0" fontId="49" fillId="5" borderId="0" xfId="0" applyFont="1" applyFill="1" applyAlignment="1">
      <alignment horizontal="center" vertical="center"/>
    </xf>
    <xf numFmtId="0" fontId="50" fillId="5" borderId="0" xfId="0" applyFont="1" applyFill="1" applyAlignment="1">
      <alignment horizontal="center" vertical="center" wrapText="1"/>
    </xf>
    <xf numFmtId="0" fontId="46" fillId="5" borderId="0" xfId="0" applyFont="1" applyFill="1" applyAlignment="1">
      <alignment horizontal="center" vertical="center" wrapText="1"/>
    </xf>
    <xf numFmtId="0" fontId="26" fillId="12" borderId="17" xfId="0" applyFont="1" applyFill="1" applyBorder="1" applyAlignment="1">
      <alignment horizontal="center"/>
    </xf>
    <xf numFmtId="0" fontId="50" fillId="5" borderId="0" xfId="0" applyFont="1" applyFill="1" applyAlignment="1">
      <alignment horizontal="center" vertical="center"/>
    </xf>
    <xf numFmtId="0" fontId="51" fillId="5" borderId="0" xfId="0" applyFont="1" applyFill="1" applyAlignment="1">
      <alignment horizontal="center" vertical="center" wrapText="1"/>
    </xf>
    <xf numFmtId="0" fontId="52" fillId="3" borderId="0" xfId="0" applyFont="1" applyFill="1" applyAlignment="1">
      <alignment horizontal="center" vertical="center"/>
    </xf>
    <xf numFmtId="0" fontId="53" fillId="3" borderId="0" xfId="0" applyFont="1" applyFill="1" applyAlignment="1">
      <alignment horizontal="center"/>
    </xf>
    <xf numFmtId="0" fontId="54" fillId="5" borderId="0" xfId="0" applyFont="1" applyFill="1" applyAlignment="1">
      <alignment horizontal="center"/>
    </xf>
    <xf numFmtId="0" fontId="54" fillId="5" borderId="0" xfId="0" applyFont="1" applyFill="1" applyAlignment="1">
      <alignment horizontal="center" wrapText="1"/>
    </xf>
    <xf numFmtId="0" fontId="26" fillId="12" borderId="0" xfId="0" applyFont="1" applyFill="1" applyAlignment="1">
      <alignment horizontal="center"/>
    </xf>
    <xf numFmtId="0" fontId="45" fillId="0" borderId="0" xfId="0" applyFont="1" applyAlignment="1">
      <alignment horizontal="center"/>
    </xf>
    <xf numFmtId="0" fontId="45" fillId="5" borderId="0" xfId="0" applyFont="1" applyFill="1" applyAlignment="1">
      <alignment horizontal="center" vertical="center"/>
    </xf>
    <xf numFmtId="0" fontId="53" fillId="3" borderId="16" xfId="0" applyFont="1" applyFill="1" applyBorder="1" applyAlignment="1">
      <alignment vertical="center"/>
    </xf>
    <xf numFmtId="0" fontId="35" fillId="5" borderId="36" xfId="0" applyFont="1" applyFill="1" applyBorder="1" applyAlignment="1">
      <alignment horizontal="left" vertical="center"/>
    </xf>
    <xf numFmtId="0" fontId="49" fillId="5" borderId="37" xfId="0" applyFont="1" applyFill="1" applyBorder="1" applyAlignment="1">
      <alignment horizontal="center" vertical="center"/>
    </xf>
    <xf numFmtId="0" fontId="6" fillId="5" borderId="36" xfId="0" applyFont="1" applyFill="1" applyBorder="1" applyAlignment="1">
      <alignment horizontal="left" vertical="center" wrapText="1"/>
    </xf>
    <xf numFmtId="0" fontId="3" fillId="5" borderId="36" xfId="0" applyFont="1" applyFill="1" applyBorder="1" applyAlignment="1">
      <alignment horizontal="left" vertical="center"/>
    </xf>
    <xf numFmtId="0" fontId="3" fillId="5" borderId="37" xfId="0" applyFont="1" applyFill="1" applyBorder="1" applyAlignment="1">
      <alignment horizontal="center" vertical="center"/>
    </xf>
    <xf numFmtId="0" fontId="15" fillId="5" borderId="36" xfId="0" applyFont="1" applyFill="1" applyBorder="1" applyAlignment="1">
      <alignment horizontal="left" vertical="center"/>
    </xf>
    <xf numFmtId="0" fontId="3" fillId="5" borderId="37" xfId="0" applyFont="1" applyFill="1" applyBorder="1" applyAlignment="1">
      <alignment horizontal="center"/>
    </xf>
    <xf numFmtId="0" fontId="6" fillId="5" borderId="36" xfId="0" applyFont="1" applyFill="1" applyBorder="1" applyAlignment="1">
      <alignment horizontal="left" vertical="center"/>
    </xf>
    <xf numFmtId="0" fontId="46" fillId="5" borderId="37" xfId="0" applyFont="1" applyFill="1" applyBorder="1" applyAlignment="1">
      <alignment horizontal="center" vertical="center"/>
    </xf>
    <xf numFmtId="0" fontId="22" fillId="0" borderId="36" xfId="0" applyFont="1" applyBorder="1" applyAlignment="1">
      <alignment horizontal="center" vertical="center"/>
    </xf>
    <xf numFmtId="0" fontId="51" fillId="5" borderId="37" xfId="0" applyFont="1" applyFill="1" applyBorder="1" applyAlignment="1">
      <alignment horizontal="center" vertical="center"/>
    </xf>
    <xf numFmtId="0" fontId="16" fillId="5" borderId="36" xfId="0" applyFont="1" applyFill="1" applyBorder="1" applyAlignment="1">
      <alignment horizontal="left" vertical="center"/>
    </xf>
    <xf numFmtId="0" fontId="50" fillId="5" borderId="37" xfId="0" applyFont="1" applyFill="1" applyBorder="1" applyAlignment="1">
      <alignment horizontal="center" vertical="center"/>
    </xf>
    <xf numFmtId="0" fontId="14" fillId="5" borderId="36" xfId="0" applyFont="1" applyFill="1" applyBorder="1" applyAlignment="1">
      <alignment horizontal="left" vertical="center"/>
    </xf>
    <xf numFmtId="0" fontId="35" fillId="5" borderId="36" xfId="0" applyFont="1" applyFill="1" applyBorder="1" applyAlignment="1">
      <alignment horizontal="left" vertical="center" wrapText="1"/>
    </xf>
    <xf numFmtId="0" fontId="16" fillId="5" borderId="36" xfId="0" applyFont="1" applyFill="1" applyBorder="1" applyAlignment="1">
      <alignment horizontal="left" vertical="center" wrapText="1"/>
    </xf>
    <xf numFmtId="0" fontId="5" fillId="5" borderId="36" xfId="0" applyFont="1" applyFill="1" applyBorder="1" applyAlignment="1">
      <alignment horizontal="left" vertical="center"/>
    </xf>
    <xf numFmtId="0" fontId="50" fillId="5" borderId="37" xfId="0" applyFont="1" applyFill="1" applyBorder="1" applyAlignment="1">
      <alignment horizontal="center" vertical="center" wrapText="1"/>
    </xf>
    <xf numFmtId="0" fontId="14" fillId="5" borderId="36" xfId="0" applyFont="1" applyFill="1" applyBorder="1" applyAlignment="1">
      <alignment horizontal="left" vertical="center" wrapText="1"/>
    </xf>
    <xf numFmtId="0" fontId="48" fillId="5" borderId="37" xfId="0" applyFont="1" applyFill="1" applyBorder="1" applyAlignment="1">
      <alignment horizontal="center" wrapText="1"/>
    </xf>
    <xf numFmtId="0" fontId="46" fillId="5" borderId="37" xfId="0" applyFont="1" applyFill="1" applyBorder="1" applyAlignment="1">
      <alignment horizontal="center"/>
    </xf>
    <xf numFmtId="0" fontId="51" fillId="5" borderId="37" xfId="0" applyFont="1" applyFill="1" applyBorder="1" applyAlignment="1">
      <alignment horizontal="center"/>
    </xf>
    <xf numFmtId="0" fontId="54" fillId="5" borderId="37" xfId="0" applyFont="1" applyFill="1" applyBorder="1" applyAlignment="1">
      <alignment horizontal="center"/>
    </xf>
    <xf numFmtId="0" fontId="54" fillId="5" borderId="37" xfId="0" applyFont="1" applyFill="1" applyBorder="1" applyAlignment="1">
      <alignment horizontal="center" wrapText="1"/>
    </xf>
    <xf numFmtId="0" fontId="48" fillId="5" borderId="37" xfId="0" applyFont="1" applyFill="1" applyBorder="1" applyAlignment="1">
      <alignment horizontal="center"/>
    </xf>
    <xf numFmtId="0" fontId="45" fillId="5" borderId="37" xfId="0" applyFont="1" applyFill="1" applyBorder="1" applyAlignment="1">
      <alignment horizontal="center"/>
    </xf>
    <xf numFmtId="0" fontId="7" fillId="5" borderId="36" xfId="0" applyFont="1" applyFill="1" applyBorder="1" applyAlignment="1">
      <alignment horizontal="left" vertical="center"/>
    </xf>
    <xf numFmtId="0" fontId="42" fillId="5" borderId="36" xfId="0" applyFont="1" applyFill="1" applyBorder="1" applyAlignment="1">
      <alignment horizontal="left" vertical="center"/>
    </xf>
    <xf numFmtId="0" fontId="22" fillId="5" borderId="74" xfId="0" applyFont="1" applyFill="1" applyBorder="1" applyAlignment="1">
      <alignment horizontal="left" vertical="center" indent="1"/>
    </xf>
    <xf numFmtId="0" fontId="6" fillId="5" borderId="36" xfId="0" applyFont="1" applyFill="1" applyBorder="1" applyAlignment="1">
      <alignment horizontal="left" wrapText="1" indent="1"/>
    </xf>
    <xf numFmtId="0" fontId="0" fillId="5" borderId="36" xfId="0" applyFill="1" applyBorder="1" applyAlignment="1">
      <alignment horizontal="left" indent="1"/>
    </xf>
    <xf numFmtId="0" fontId="0" fillId="5" borderId="37" xfId="0" applyFill="1" applyBorder="1" applyAlignment="1">
      <alignment horizontal="left" indent="1"/>
    </xf>
    <xf numFmtId="0" fontId="13" fillId="5" borderId="36" xfId="0" applyFont="1" applyFill="1" applyBorder="1" applyAlignment="1">
      <alignment horizontal="left" indent="1"/>
    </xf>
    <xf numFmtId="0" fontId="13" fillId="5" borderId="36" xfId="0" applyFont="1" applyFill="1" applyBorder="1" applyAlignment="1">
      <alignment horizontal="left" wrapText="1" indent="1"/>
    </xf>
    <xf numFmtId="0" fontId="0" fillId="5" borderId="74" xfId="0" applyFill="1" applyBorder="1" applyAlignment="1">
      <alignment horizontal="left" vertical="center" indent="1"/>
    </xf>
    <xf numFmtId="0" fontId="5" fillId="5" borderId="36" xfId="0" applyFont="1" applyFill="1" applyBorder="1" applyAlignment="1">
      <alignment horizontal="left" indent="1"/>
    </xf>
    <xf numFmtId="0" fontId="22" fillId="5" borderId="74" xfId="0" applyFont="1" applyFill="1" applyBorder="1" applyAlignment="1">
      <alignment horizontal="left" indent="1"/>
    </xf>
    <xf numFmtId="0" fontId="6" fillId="5" borderId="36" xfId="0" applyFont="1" applyFill="1" applyBorder="1" applyAlignment="1">
      <alignment horizontal="left" indent="1"/>
    </xf>
    <xf numFmtId="0" fontId="22" fillId="5" borderId="37" xfId="0" applyFont="1" applyFill="1" applyBorder="1" applyAlignment="1">
      <alignment horizontal="left" indent="1"/>
    </xf>
    <xf numFmtId="0" fontId="3" fillId="5" borderId="36" xfId="0" quotePrefix="1" applyFont="1" applyFill="1" applyBorder="1" applyAlignment="1">
      <alignment horizontal="left" indent="2"/>
    </xf>
    <xf numFmtId="0" fontId="22" fillId="5" borderId="37" xfId="0" applyFont="1" applyFill="1" applyBorder="1" applyAlignment="1">
      <alignment horizontal="left" wrapText="1" indent="1"/>
    </xf>
    <xf numFmtId="0" fontId="3" fillId="5" borderId="36" xfId="0" quotePrefix="1" applyFont="1" applyFill="1" applyBorder="1" applyAlignment="1">
      <alignment horizontal="left" wrapText="1" indent="2"/>
    </xf>
    <xf numFmtId="0" fontId="0" fillId="5" borderId="74" xfId="0" applyFill="1" applyBorder="1" applyAlignment="1">
      <alignment horizontal="left" indent="1"/>
    </xf>
    <xf numFmtId="0" fontId="37" fillId="5" borderId="74" xfId="0" applyFont="1" applyFill="1" applyBorder="1" applyAlignment="1">
      <alignment horizontal="left" indent="2"/>
    </xf>
    <xf numFmtId="0" fontId="10" fillId="5" borderId="36" xfId="0" applyFont="1" applyFill="1" applyBorder="1" applyAlignment="1">
      <alignment horizontal="left" indent="1"/>
    </xf>
    <xf numFmtId="0" fontId="10" fillId="5" borderId="37" xfId="0" applyFont="1" applyFill="1" applyBorder="1" applyAlignment="1">
      <alignment horizontal="left" indent="1"/>
    </xf>
    <xf numFmtId="0" fontId="13" fillId="5" borderId="36" xfId="0" applyFont="1" applyFill="1" applyBorder="1" applyAlignment="1">
      <alignment horizontal="center" wrapText="1"/>
    </xf>
    <xf numFmtId="0" fontId="13" fillId="5" borderId="37" xfId="0" applyFont="1" applyFill="1" applyBorder="1" applyAlignment="1">
      <alignment horizontal="center" wrapText="1"/>
    </xf>
    <xf numFmtId="0" fontId="6" fillId="5" borderId="36" xfId="0" applyFont="1" applyFill="1" applyBorder="1"/>
    <xf numFmtId="0" fontId="13" fillId="5" borderId="37" xfId="0" applyFont="1" applyFill="1" applyBorder="1" applyAlignment="1">
      <alignment horizontal="left" indent="1"/>
    </xf>
    <xf numFmtId="0" fontId="6" fillId="5" borderId="74" xfId="0" applyFont="1" applyFill="1" applyBorder="1" applyAlignment="1">
      <alignment horizontal="left" indent="1"/>
    </xf>
    <xf numFmtId="0" fontId="14" fillId="5" borderId="36" xfId="0" applyFont="1" applyFill="1" applyBorder="1"/>
    <xf numFmtId="0" fontId="5" fillId="5" borderId="74" xfId="0" applyFont="1" applyFill="1" applyBorder="1" applyAlignment="1">
      <alignment horizontal="left" indent="1"/>
    </xf>
    <xf numFmtId="0" fontId="5" fillId="5" borderId="36" xfId="0" applyFont="1" applyFill="1" applyBorder="1"/>
    <xf numFmtId="0" fontId="0" fillId="0" borderId="52" xfId="0" applyBorder="1" applyAlignment="1">
      <alignment horizontal="center"/>
    </xf>
    <xf numFmtId="0" fontId="35" fillId="5" borderId="74" xfId="0" applyFont="1" applyFill="1" applyBorder="1" applyAlignment="1">
      <alignment horizontal="left" indent="2"/>
    </xf>
    <xf numFmtId="0" fontId="7" fillId="5" borderId="36" xfId="0" applyFont="1" applyFill="1" applyBorder="1"/>
    <xf numFmtId="0" fontId="47" fillId="5" borderId="37" xfId="0" applyFont="1" applyFill="1" applyBorder="1" applyAlignment="1">
      <alignment horizontal="center"/>
    </xf>
    <xf numFmtId="0" fontId="5" fillId="5" borderId="37" xfId="0" applyFont="1" applyFill="1" applyBorder="1" applyAlignment="1">
      <alignment horizontal="center"/>
    </xf>
    <xf numFmtId="0" fontId="16" fillId="5" borderId="36" xfId="0" applyFont="1" applyFill="1" applyBorder="1" applyAlignment="1">
      <alignment horizontal="left" indent="1"/>
    </xf>
    <xf numFmtId="0" fontId="16" fillId="5" borderId="37" xfId="0" applyFont="1" applyFill="1" applyBorder="1" applyAlignment="1">
      <alignment horizontal="center"/>
    </xf>
    <xf numFmtId="0" fontId="35" fillId="5" borderId="36" xfId="0" applyFont="1" applyFill="1" applyBorder="1" applyAlignment="1">
      <alignment horizontal="left" indent="1"/>
    </xf>
    <xf numFmtId="0" fontId="35" fillId="5" borderId="37" xfId="0" applyFont="1" applyFill="1" applyBorder="1" applyAlignment="1">
      <alignment horizontal="center"/>
    </xf>
    <xf numFmtId="0" fontId="35" fillId="5" borderId="74" xfId="0" applyFont="1" applyFill="1" applyBorder="1" applyAlignment="1">
      <alignment horizontal="left" vertical="center" indent="2"/>
    </xf>
    <xf numFmtId="0" fontId="35" fillId="5" borderId="36" xfId="0" applyFont="1" applyFill="1" applyBorder="1" applyAlignment="1">
      <alignment horizontal="left" wrapText="1" indent="1"/>
    </xf>
    <xf numFmtId="0" fontId="0" fillId="5" borderId="36" xfId="0" quotePrefix="1" applyFill="1" applyBorder="1" applyAlignment="1">
      <alignment horizontal="right" vertical="center"/>
    </xf>
    <xf numFmtId="0" fontId="0" fillId="5" borderId="32" xfId="0" quotePrefix="1" applyFill="1" applyBorder="1" applyAlignment="1">
      <alignment horizontal="right" vertical="center"/>
    </xf>
    <xf numFmtId="0" fontId="4" fillId="0" borderId="44" xfId="0" applyFont="1" applyBorder="1" applyAlignment="1">
      <alignment horizontal="center" vertical="center"/>
    </xf>
    <xf numFmtId="166" fontId="5" fillId="13" borderId="3" xfId="4" applyNumberFormat="1" applyFont="1" applyFill="1" applyBorder="1" applyAlignment="1">
      <alignment horizontal="center"/>
    </xf>
    <xf numFmtId="0" fontId="3" fillId="5" borderId="74" xfId="0" applyFont="1" applyFill="1" applyBorder="1" applyAlignment="1">
      <alignment horizontal="left" vertical="center" indent="1"/>
    </xf>
    <xf numFmtId="0" fontId="37" fillId="5" borderId="74" xfId="0" applyFont="1" applyFill="1" applyBorder="1" applyAlignment="1">
      <alignment horizontal="left" vertical="center" indent="2"/>
    </xf>
    <xf numFmtId="0" fontId="37" fillId="5" borderId="5" xfId="0" applyFont="1" applyFill="1" applyBorder="1" applyAlignment="1">
      <alignment horizontal="left" vertical="center" indent="2"/>
    </xf>
    <xf numFmtId="0" fontId="22" fillId="5" borderId="74" xfId="0" applyFont="1" applyFill="1" applyBorder="1" applyAlignment="1">
      <alignment horizontal="left" vertical="center" indent="2"/>
    </xf>
    <xf numFmtId="168" fontId="5" fillId="13" borderId="3" xfId="4" applyNumberFormat="1" applyFont="1" applyFill="1" applyBorder="1" applyAlignment="1">
      <alignment horizontal="center"/>
    </xf>
    <xf numFmtId="169" fontId="5" fillId="13" borderId="3" xfId="4" applyNumberFormat="1" applyFont="1" applyFill="1" applyBorder="1" applyAlignment="1">
      <alignment horizontal="center"/>
    </xf>
    <xf numFmtId="9" fontId="5" fillId="13" borderId="3" xfId="4" applyFont="1" applyFill="1" applyBorder="1" applyAlignment="1">
      <alignment horizontal="center"/>
    </xf>
    <xf numFmtId="169" fontId="5" fillId="13" borderId="7" xfId="4" applyNumberFormat="1" applyFont="1" applyFill="1" applyBorder="1" applyAlignment="1">
      <alignment horizontal="center"/>
    </xf>
    <xf numFmtId="0" fontId="5" fillId="5" borderId="12" xfId="0" applyFont="1" applyFill="1" applyBorder="1"/>
    <xf numFmtId="0" fontId="5" fillId="5" borderId="17" xfId="0" applyFont="1" applyFill="1" applyBorder="1"/>
    <xf numFmtId="0" fontId="5" fillId="5" borderId="3" xfId="0" applyFont="1" applyFill="1" applyBorder="1" applyAlignment="1">
      <alignment horizontal="center"/>
    </xf>
    <xf numFmtId="0" fontId="0" fillId="5" borderId="1" xfId="0" applyFill="1" applyBorder="1"/>
    <xf numFmtId="0" fontId="0" fillId="5" borderId="12" xfId="0" applyFill="1" applyBorder="1"/>
    <xf numFmtId="0" fontId="0" fillId="5" borderId="0" xfId="0" applyFill="1" applyAlignment="1">
      <alignment horizontal="center"/>
    </xf>
    <xf numFmtId="0" fontId="0" fillId="5" borderId="17" xfId="0" applyFill="1" applyBorder="1"/>
    <xf numFmtId="0" fontId="0" fillId="5" borderId="4" xfId="0" applyFill="1" applyBorder="1"/>
    <xf numFmtId="0" fontId="5" fillId="5" borderId="4" xfId="0" applyFont="1" applyFill="1" applyBorder="1"/>
    <xf numFmtId="0" fontId="22" fillId="5" borderId="12" xfId="0" applyFont="1" applyFill="1" applyBorder="1"/>
    <xf numFmtId="0" fontId="0" fillId="5" borderId="12" xfId="0" applyFill="1" applyBorder="1" applyAlignment="1">
      <alignment wrapText="1"/>
    </xf>
    <xf numFmtId="0" fontId="22" fillId="5" borderId="12" xfId="0" applyFont="1" applyFill="1" applyBorder="1" applyAlignment="1">
      <alignment wrapText="1"/>
    </xf>
    <xf numFmtId="0" fontId="0" fillId="5" borderId="6" xfId="0" applyFill="1" applyBorder="1"/>
    <xf numFmtId="0" fontId="0" fillId="5" borderId="48" xfId="0" applyFill="1" applyBorder="1"/>
    <xf numFmtId="0" fontId="0" fillId="5" borderId="16" xfId="0" applyFill="1" applyBorder="1" applyAlignment="1">
      <alignment horizontal="center"/>
    </xf>
    <xf numFmtId="0" fontId="0" fillId="5" borderId="45" xfId="0" applyFill="1" applyBorder="1"/>
    <xf numFmtId="0" fontId="21" fillId="4" borderId="0" xfId="0" applyFont="1" applyFill="1" applyAlignment="1">
      <alignment vertical="center" wrapText="1"/>
    </xf>
    <xf numFmtId="0" fontId="0" fillId="5" borderId="6" xfId="0" quotePrefix="1" applyFill="1" applyBorder="1" applyAlignment="1">
      <alignment horizontal="left" vertical="center"/>
    </xf>
    <xf numFmtId="0" fontId="22" fillId="5" borderId="7" xfId="0" applyFont="1" applyFill="1" applyBorder="1" applyAlignment="1">
      <alignment vertical="center" wrapText="1"/>
    </xf>
    <xf numFmtId="9" fontId="0" fillId="6" borderId="0" xfId="4" applyFont="1" applyFill="1" applyAlignment="1">
      <alignment horizontal="center"/>
    </xf>
    <xf numFmtId="0" fontId="21" fillId="3" borderId="8" xfId="0" applyFont="1" applyFill="1" applyBorder="1" applyAlignment="1">
      <alignment vertical="center" wrapText="1"/>
    </xf>
    <xf numFmtId="0" fontId="21" fillId="3" borderId="1" xfId="0" applyFont="1" applyFill="1" applyBorder="1" applyAlignment="1">
      <alignment vertical="center" wrapText="1"/>
    </xf>
    <xf numFmtId="10" fontId="4" fillId="0" borderId="0" xfId="4" applyNumberFormat="1" applyFont="1" applyAlignment="1">
      <alignment horizontal="center" vertical="center"/>
    </xf>
    <xf numFmtId="0" fontId="0" fillId="16" borderId="0" xfId="0" applyFill="1" applyAlignment="1">
      <alignment horizontal="center"/>
    </xf>
    <xf numFmtId="168" fontId="5" fillId="0" borderId="0" xfId="0" applyNumberFormat="1" applyFont="1" applyAlignment="1">
      <alignment vertical="center"/>
    </xf>
    <xf numFmtId="166" fontId="0" fillId="4" borderId="0" xfId="0" applyNumberFormat="1" applyFill="1" applyAlignment="1">
      <alignment horizontal="center" vertical="center"/>
    </xf>
    <xf numFmtId="168" fontId="22" fillId="8" borderId="23" xfId="0" applyNumberFormat="1" applyFont="1" applyFill="1" applyBorder="1" applyAlignment="1">
      <alignment horizontal="center" vertical="center"/>
    </xf>
    <xf numFmtId="0" fontId="0" fillId="8" borderId="4" xfId="0" quotePrefix="1" applyFill="1" applyBorder="1" applyAlignment="1">
      <alignment horizontal="right" vertical="center"/>
    </xf>
    <xf numFmtId="0" fontId="0" fillId="8" borderId="35" xfId="0" quotePrefix="1" applyFill="1" applyBorder="1" applyAlignment="1">
      <alignment horizontal="right" vertical="center"/>
    </xf>
    <xf numFmtId="0" fontId="0" fillId="8" borderId="31" xfId="0" quotePrefix="1" applyFill="1" applyBorder="1" applyAlignment="1">
      <alignment horizontal="right" vertical="center"/>
    </xf>
    <xf numFmtId="0" fontId="22" fillId="8" borderId="36" xfId="0" applyFont="1" applyFill="1" applyBorder="1" applyAlignment="1">
      <alignment horizontal="left" indent="1"/>
    </xf>
    <xf numFmtId="0" fontId="22" fillId="8" borderId="36" xfId="0" applyFont="1" applyFill="1" applyBorder="1" applyAlignment="1">
      <alignment horizontal="left" wrapText="1" indent="1"/>
    </xf>
    <xf numFmtId="0" fontId="3" fillId="8" borderId="3" xfId="0" applyFont="1" applyFill="1" applyBorder="1" applyAlignment="1">
      <alignment horizontal="left" vertical="center"/>
    </xf>
    <xf numFmtId="0" fontId="3" fillId="8" borderId="36" xfId="0" applyFont="1" applyFill="1" applyBorder="1" applyAlignment="1">
      <alignment horizontal="left" vertical="center"/>
    </xf>
    <xf numFmtId="0" fontId="37" fillId="8" borderId="36" xfId="0" applyFont="1" applyFill="1" applyBorder="1" applyAlignment="1">
      <alignment vertical="center"/>
    </xf>
    <xf numFmtId="0" fontId="37" fillId="8" borderId="36" xfId="0" applyFont="1" applyFill="1" applyBorder="1" applyAlignment="1">
      <alignment horizontal="left" vertical="center" wrapText="1"/>
    </xf>
    <xf numFmtId="0" fontId="22" fillId="8" borderId="3" xfId="0" applyFont="1" applyFill="1" applyBorder="1" applyAlignment="1">
      <alignment horizontal="left" vertical="center"/>
    </xf>
    <xf numFmtId="0" fontId="22" fillId="8" borderId="36" xfId="0" applyFont="1" applyFill="1" applyBorder="1" applyAlignment="1">
      <alignment horizontal="left" vertical="center"/>
    </xf>
    <xf numFmtId="0" fontId="22" fillId="8" borderId="36" xfId="0" applyFont="1" applyFill="1" applyBorder="1" applyAlignment="1">
      <alignment horizontal="left" vertical="center" wrapText="1"/>
    </xf>
    <xf numFmtId="0" fontId="37" fillId="8" borderId="36" xfId="0" applyFont="1" applyFill="1" applyBorder="1" applyAlignment="1">
      <alignment horizontal="left" vertical="center"/>
    </xf>
    <xf numFmtId="0" fontId="22" fillId="8" borderId="3" xfId="0" applyFont="1" applyFill="1" applyBorder="1" applyAlignment="1">
      <alignment horizontal="left" vertical="center" wrapText="1"/>
    </xf>
    <xf numFmtId="0" fontId="35" fillId="8" borderId="36" xfId="0" applyFont="1" applyFill="1" applyBorder="1" applyAlignment="1">
      <alignment horizontal="left" vertical="center"/>
    </xf>
    <xf numFmtId="169" fontId="5" fillId="18" borderId="3" xfId="4" applyNumberFormat="1" applyFont="1" applyFill="1" applyBorder="1" applyAlignment="1">
      <alignment horizontal="center"/>
    </xf>
    <xf numFmtId="9" fontId="5" fillId="18" borderId="3" xfId="4" applyFont="1" applyFill="1" applyBorder="1" applyAlignment="1">
      <alignment horizontal="center"/>
    </xf>
    <xf numFmtId="49" fontId="22" fillId="8" borderId="52" xfId="0" applyNumberFormat="1" applyFont="1" applyFill="1" applyBorder="1" applyAlignment="1">
      <alignment horizontal="center" vertical="center"/>
    </xf>
    <xf numFmtId="49" fontId="22" fillId="8" borderId="36" xfId="0" applyNumberFormat="1" applyFont="1" applyFill="1" applyBorder="1" applyAlignment="1">
      <alignment horizontal="center" vertical="center" wrapText="1"/>
    </xf>
    <xf numFmtId="0" fontId="37" fillId="8" borderId="3" xfId="0" applyFont="1" applyFill="1" applyBorder="1" applyAlignment="1">
      <alignment horizontal="left" vertical="center" wrapText="1"/>
    </xf>
    <xf numFmtId="49" fontId="22" fillId="5" borderId="17" xfId="0" applyNumberFormat="1" applyFont="1" applyFill="1" applyBorder="1" applyAlignment="1">
      <alignment horizontal="center" vertical="center"/>
    </xf>
    <xf numFmtId="49" fontId="39" fillId="5" borderId="8" xfId="0" applyNumberFormat="1" applyFont="1" applyFill="1" applyBorder="1" applyAlignment="1">
      <alignment vertical="center"/>
    </xf>
    <xf numFmtId="166" fontId="22" fillId="5" borderId="7" xfId="0" applyNumberFormat="1" applyFont="1" applyFill="1" applyBorder="1" applyAlignment="1">
      <alignment horizontal="center" vertical="center"/>
    </xf>
    <xf numFmtId="0" fontId="4" fillId="12" borderId="8" xfId="0" applyFont="1" applyFill="1" applyBorder="1" applyAlignment="1">
      <alignment vertical="center"/>
    </xf>
    <xf numFmtId="0" fontId="3" fillId="3" borderId="3" xfId="0" applyFont="1" applyFill="1" applyBorder="1" applyAlignment="1">
      <alignment horizontal="left" vertical="center"/>
    </xf>
    <xf numFmtId="0" fontId="4" fillId="3" borderId="3" xfId="0" applyFont="1" applyFill="1" applyBorder="1" applyAlignment="1">
      <alignment vertical="center"/>
    </xf>
    <xf numFmtId="0" fontId="4" fillId="12" borderId="3" xfId="0" applyFont="1" applyFill="1" applyBorder="1" applyAlignment="1">
      <alignment vertical="center"/>
    </xf>
    <xf numFmtId="0" fontId="22" fillId="3" borderId="3" xfId="0" applyFont="1" applyFill="1" applyBorder="1" applyAlignment="1">
      <alignment horizontal="left" vertical="center"/>
    </xf>
    <xf numFmtId="0" fontId="6" fillId="3" borderId="3" xfId="0" applyFont="1" applyFill="1" applyBorder="1" applyAlignment="1">
      <alignment horizontal="left" vertical="center"/>
    </xf>
    <xf numFmtId="0" fontId="35" fillId="3" borderId="3" xfId="0" applyFont="1" applyFill="1" applyBorder="1" applyAlignment="1">
      <alignment vertical="center"/>
    </xf>
    <xf numFmtId="0" fontId="6" fillId="0" borderId="3" xfId="0" applyFont="1" applyBorder="1" applyAlignment="1">
      <alignment vertical="center"/>
    </xf>
    <xf numFmtId="0" fontId="6" fillId="8" borderId="3" xfId="0" applyFont="1" applyFill="1" applyBorder="1" applyAlignment="1">
      <alignment horizontal="left" vertical="center"/>
    </xf>
    <xf numFmtId="0" fontId="6" fillId="8" borderId="36" xfId="0" applyFont="1" applyFill="1" applyBorder="1" applyAlignment="1">
      <alignment horizontal="left" vertical="center"/>
    </xf>
    <xf numFmtId="0" fontId="35" fillId="3" borderId="7" xfId="0" applyFont="1" applyFill="1" applyBorder="1" applyAlignment="1">
      <alignment vertical="center"/>
    </xf>
    <xf numFmtId="0" fontId="22" fillId="0" borderId="0" xfId="0" applyFont="1" applyAlignment="1">
      <alignment vertical="center"/>
    </xf>
    <xf numFmtId="0" fontId="22" fillId="0" borderId="24" xfId="0" applyFont="1" applyBorder="1" applyAlignment="1">
      <alignment vertical="center"/>
    </xf>
    <xf numFmtId="166" fontId="0" fillId="8" borderId="24" xfId="0" applyNumberFormat="1" applyFill="1" applyBorder="1" applyAlignment="1">
      <alignment horizontal="center" vertical="center"/>
    </xf>
    <xf numFmtId="0" fontId="2" fillId="3" borderId="8" xfId="0" applyFont="1" applyFill="1" applyBorder="1" applyAlignment="1">
      <alignment horizontal="left" indent="1"/>
    </xf>
    <xf numFmtId="0" fontId="22" fillId="8" borderId="3" xfId="0" applyFont="1" applyFill="1" applyBorder="1" applyAlignment="1">
      <alignment horizontal="left" indent="1"/>
    </xf>
    <xf numFmtId="0" fontId="22" fillId="8" borderId="3" xfId="0" applyFont="1" applyFill="1" applyBorder="1" applyAlignment="1">
      <alignment horizontal="left" wrapText="1" indent="1"/>
    </xf>
    <xf numFmtId="0" fontId="2" fillId="3" borderId="3" xfId="0" applyFont="1" applyFill="1" applyBorder="1" applyAlignment="1">
      <alignment wrapText="1"/>
    </xf>
    <xf numFmtId="0" fontId="37" fillId="8" borderId="36" xfId="0" applyFont="1" applyFill="1" applyBorder="1" applyAlignment="1">
      <alignment horizontal="left" indent="1"/>
    </xf>
    <xf numFmtId="0" fontId="2" fillId="5" borderId="3" xfId="0" applyFont="1" applyFill="1" applyBorder="1" applyAlignment="1">
      <alignment wrapText="1"/>
    </xf>
    <xf numFmtId="0" fontId="2" fillId="3" borderId="3" xfId="0" applyFont="1" applyFill="1" applyBorder="1"/>
    <xf numFmtId="0" fontId="2" fillId="3" borderId="7" xfId="0" applyFont="1" applyFill="1" applyBorder="1"/>
    <xf numFmtId="0" fontId="22" fillId="5" borderId="0" xfId="0" applyFont="1" applyFill="1"/>
    <xf numFmtId="0" fontId="4" fillId="3" borderId="8" xfId="0" applyFont="1" applyFill="1" applyBorder="1"/>
    <xf numFmtId="0" fontId="4" fillId="5" borderId="3" xfId="0" applyFont="1" applyFill="1" applyBorder="1"/>
    <xf numFmtId="0" fontId="4" fillId="3" borderId="3" xfId="0" applyFont="1" applyFill="1" applyBorder="1"/>
    <xf numFmtId="0" fontId="6" fillId="8" borderId="3" xfId="0" applyFont="1" applyFill="1" applyBorder="1"/>
    <xf numFmtId="0" fontId="6" fillId="8" borderId="36" xfId="0" applyFont="1" applyFill="1" applyBorder="1"/>
    <xf numFmtId="0" fontId="6" fillId="5" borderId="0" xfId="0" applyFont="1" applyFill="1"/>
    <xf numFmtId="0" fontId="4" fillId="5" borderId="3" xfId="0" applyFont="1" applyFill="1" applyBorder="1" applyAlignment="1">
      <alignment wrapText="1"/>
    </xf>
    <xf numFmtId="0" fontId="6" fillId="8" borderId="7" xfId="0" applyFont="1" applyFill="1" applyBorder="1" applyAlignment="1">
      <alignment wrapText="1"/>
    </xf>
    <xf numFmtId="0" fontId="6" fillId="5" borderId="15" xfId="0" applyFont="1" applyFill="1" applyBorder="1" applyAlignment="1">
      <alignment wrapText="1"/>
    </xf>
    <xf numFmtId="0" fontId="6" fillId="5" borderId="24" xfId="0" applyFont="1" applyFill="1" applyBorder="1"/>
    <xf numFmtId="0" fontId="6" fillId="5" borderId="0" xfId="0" applyFont="1" applyFill="1" applyAlignment="1">
      <alignment wrapText="1"/>
    </xf>
    <xf numFmtId="0" fontId="4" fillId="3" borderId="15" xfId="0" applyFont="1" applyFill="1" applyBorder="1"/>
    <xf numFmtId="0" fontId="4" fillId="3" borderId="0" xfId="0" applyFont="1" applyFill="1"/>
    <xf numFmtId="0" fontId="4" fillId="3" borderId="16" xfId="0" applyFont="1" applyFill="1" applyBorder="1"/>
    <xf numFmtId="0" fontId="6" fillId="5" borderId="0" xfId="0" applyFont="1" applyFill="1" applyAlignment="1">
      <alignment horizontal="left" indent="1"/>
    </xf>
    <xf numFmtId="0" fontId="22" fillId="5" borderId="16" xfId="0" applyFont="1" applyFill="1" applyBorder="1"/>
    <xf numFmtId="0" fontId="0" fillId="8" borderId="36" xfId="0" quotePrefix="1" applyFill="1" applyBorder="1" applyAlignment="1">
      <alignment horizontal="right" vertical="center"/>
    </xf>
    <xf numFmtId="0" fontId="22" fillId="8" borderId="7" xfId="0" applyFont="1" applyFill="1" applyBorder="1" applyAlignment="1">
      <alignment horizontal="right" vertical="center" wrapText="1"/>
    </xf>
    <xf numFmtId="168" fontId="22" fillId="8" borderId="24" xfId="0" applyNumberFormat="1" applyFont="1" applyFill="1" applyBorder="1" applyAlignment="1">
      <alignment horizontal="center" vertical="center"/>
    </xf>
    <xf numFmtId="0" fontId="4" fillId="0" borderId="2" xfId="0" applyFont="1" applyBorder="1" applyAlignment="1">
      <alignment horizontal="center" wrapText="1"/>
    </xf>
    <xf numFmtId="3" fontId="0" fillId="0" borderId="0" xfId="0" applyNumberFormat="1" applyAlignment="1">
      <alignment horizontal="center" vertical="center"/>
    </xf>
    <xf numFmtId="0" fontId="27" fillId="6" borderId="4" xfId="0" applyFont="1" applyFill="1" applyBorder="1" applyAlignment="1">
      <alignment horizontal="right"/>
    </xf>
    <xf numFmtId="0" fontId="27" fillId="6" borderId="0" xfId="0" applyFont="1" applyFill="1" applyAlignment="1">
      <alignment horizontal="right"/>
    </xf>
    <xf numFmtId="0" fontId="13" fillId="6" borderId="28" xfId="0" applyFont="1" applyFill="1" applyBorder="1" applyAlignment="1">
      <alignment horizontal="center" wrapText="1"/>
    </xf>
    <xf numFmtId="0" fontId="5" fillId="6" borderId="28" xfId="0" applyFont="1" applyFill="1" applyBorder="1"/>
    <xf numFmtId="3" fontId="3" fillId="0" borderId="0" xfId="0" applyNumberFormat="1" applyFont="1" applyAlignment="1">
      <alignment vertical="center"/>
    </xf>
    <xf numFmtId="0" fontId="4" fillId="5" borderId="21" xfId="0" applyFont="1" applyFill="1" applyBorder="1" applyAlignment="1">
      <alignment horizontal="center" vertical="center"/>
    </xf>
    <xf numFmtId="0" fontId="24" fillId="5" borderId="73" xfId="0" applyFont="1" applyFill="1" applyBorder="1" applyAlignment="1">
      <alignment vertical="center" wrapText="1"/>
    </xf>
    <xf numFmtId="0" fontId="0" fillId="5" borderId="76" xfId="0" applyFill="1" applyBorder="1" applyAlignment="1">
      <alignment vertical="center"/>
    </xf>
    <xf numFmtId="0" fontId="24" fillId="5" borderId="73" xfId="0" applyFont="1" applyFill="1" applyBorder="1" applyAlignment="1">
      <alignment vertical="center"/>
    </xf>
    <xf numFmtId="0" fontId="0" fillId="5" borderId="31" xfId="0" applyFill="1" applyBorder="1" applyAlignment="1">
      <alignment vertical="center"/>
    </xf>
    <xf numFmtId="0" fontId="24" fillId="5" borderId="48" xfId="0" applyFont="1" applyFill="1" applyBorder="1" applyAlignment="1">
      <alignment vertical="center" wrapText="1"/>
    </xf>
    <xf numFmtId="3" fontId="55" fillId="15" borderId="3" xfId="0" applyNumberFormat="1" applyFont="1" applyFill="1" applyBorder="1" applyAlignment="1" applyProtection="1">
      <alignment vertical="center"/>
      <protection locked="0"/>
    </xf>
    <xf numFmtId="3" fontId="5" fillId="15" borderId="3" xfId="0" applyNumberFormat="1" applyFont="1" applyFill="1" applyBorder="1" applyAlignment="1" applyProtection="1">
      <alignment vertical="center"/>
      <protection locked="0"/>
    </xf>
    <xf numFmtId="3" fontId="5" fillId="15" borderId="9" xfId="0" applyNumberFormat="1" applyFont="1" applyFill="1" applyBorder="1" applyAlignment="1" applyProtection="1">
      <alignment vertical="center"/>
      <protection locked="0"/>
    </xf>
    <xf numFmtId="3" fontId="5" fillId="15" borderId="12" xfId="0" applyNumberFormat="1" applyFont="1" applyFill="1" applyBorder="1" applyAlignment="1" applyProtection="1">
      <alignment vertical="center"/>
      <protection locked="0"/>
    </xf>
    <xf numFmtId="3" fontId="5" fillId="15" borderId="10" xfId="0" applyNumberFormat="1" applyFont="1" applyFill="1" applyBorder="1" applyAlignment="1" applyProtection="1">
      <alignment vertical="center"/>
      <protection locked="0"/>
    </xf>
    <xf numFmtId="3" fontId="5" fillId="15" borderId="11" xfId="0" applyNumberFormat="1" applyFont="1" applyFill="1" applyBorder="1" applyAlignment="1" applyProtection="1">
      <alignment vertical="center"/>
      <protection locked="0"/>
    </xf>
    <xf numFmtId="0" fontId="0" fillId="15" borderId="1" xfId="0" applyFill="1" applyBorder="1" applyAlignment="1" applyProtection="1">
      <alignment vertical="center"/>
      <protection locked="0"/>
    </xf>
    <xf numFmtId="3" fontId="5" fillId="15" borderId="8" xfId="0" applyNumberFormat="1" applyFont="1" applyFill="1" applyBorder="1" applyAlignment="1" applyProtection="1">
      <alignment vertical="center"/>
      <protection locked="0"/>
    </xf>
    <xf numFmtId="14" fontId="5" fillId="15" borderId="8" xfId="0" applyNumberFormat="1" applyFont="1" applyFill="1" applyBorder="1" applyAlignment="1" applyProtection="1">
      <alignment vertical="center"/>
      <protection locked="0"/>
    </xf>
    <xf numFmtId="0" fontId="0" fillId="15" borderId="4" xfId="0" applyFill="1" applyBorder="1" applyAlignment="1" applyProtection="1">
      <alignment vertical="center"/>
      <protection locked="0"/>
    </xf>
    <xf numFmtId="14" fontId="5" fillId="15" borderId="3" xfId="0" applyNumberFormat="1" applyFont="1" applyFill="1" applyBorder="1" applyAlignment="1" applyProtection="1">
      <alignment vertical="center"/>
      <protection locked="0"/>
    </xf>
    <xf numFmtId="166" fontId="5" fillId="15" borderId="3" xfId="4" applyNumberFormat="1" applyFont="1" applyFill="1" applyBorder="1" applyAlignment="1" applyProtection="1">
      <alignment vertical="center"/>
      <protection locked="0"/>
    </xf>
    <xf numFmtId="0" fontId="0" fillId="15" borderId="6" xfId="0" applyFill="1" applyBorder="1" applyAlignment="1" applyProtection="1">
      <alignment vertical="center"/>
      <protection locked="0"/>
    </xf>
    <xf numFmtId="3" fontId="5" fillId="15" borderId="7" xfId="0" applyNumberFormat="1" applyFont="1" applyFill="1" applyBorder="1" applyAlignment="1" applyProtection="1">
      <alignment vertical="center"/>
      <protection locked="0"/>
    </xf>
    <xf numFmtId="3" fontId="5" fillId="15" borderId="12" xfId="0" quotePrefix="1" applyNumberFormat="1" applyFont="1" applyFill="1" applyBorder="1" applyAlignment="1" applyProtection="1">
      <alignment vertical="center"/>
      <protection locked="0"/>
    </xf>
    <xf numFmtId="3" fontId="5" fillId="15" borderId="12" xfId="0" applyNumberFormat="1" applyFont="1" applyFill="1" applyBorder="1" applyAlignment="1" applyProtection="1">
      <alignment vertical="center" wrapText="1"/>
      <protection locked="0"/>
    </xf>
    <xf numFmtId="3" fontId="55" fillId="15" borderId="12" xfId="0" applyNumberFormat="1" applyFont="1" applyFill="1" applyBorder="1" applyAlignment="1" applyProtection="1">
      <alignment vertical="center"/>
      <protection locked="0"/>
    </xf>
    <xf numFmtId="0" fontId="0" fillId="15" borderId="0" xfId="0" applyFill="1" applyAlignment="1" applyProtection="1">
      <alignment vertical="center"/>
      <protection locked="0"/>
    </xf>
    <xf numFmtId="3" fontId="55" fillId="15" borderId="3" xfId="4" applyNumberFormat="1" applyFont="1" applyFill="1" applyBorder="1" applyAlignment="1" applyProtection="1">
      <alignment vertical="center"/>
      <protection locked="0"/>
    </xf>
    <xf numFmtId="166" fontId="55" fillId="15" borderId="3" xfId="4" applyNumberFormat="1" applyFont="1" applyFill="1" applyBorder="1" applyAlignment="1" applyProtection="1">
      <alignment vertical="center"/>
      <protection locked="0"/>
    </xf>
    <xf numFmtId="14" fontId="5" fillId="15" borderId="7" xfId="0" applyNumberFormat="1" applyFont="1" applyFill="1" applyBorder="1" applyAlignment="1" applyProtection="1">
      <alignment vertical="center"/>
      <protection locked="0"/>
    </xf>
    <xf numFmtId="0" fontId="0" fillId="15" borderId="47" xfId="0" applyFill="1" applyBorder="1" applyAlignment="1" applyProtection="1">
      <alignment vertical="center"/>
      <protection locked="0"/>
    </xf>
    <xf numFmtId="0" fontId="0" fillId="15" borderId="61" xfId="0" applyFill="1" applyBorder="1" applyAlignment="1" applyProtection="1">
      <alignment vertical="center"/>
      <protection locked="0"/>
    </xf>
    <xf numFmtId="3" fontId="5" fillId="15" borderId="27" xfId="0" applyNumberFormat="1" applyFont="1" applyFill="1" applyBorder="1" applyAlignment="1" applyProtection="1">
      <alignment horizontal="center" vertical="center"/>
      <protection locked="0"/>
    </xf>
    <xf numFmtId="0" fontId="0" fillId="15" borderId="12" xfId="0" applyFill="1" applyBorder="1" applyAlignment="1" applyProtection="1">
      <alignment vertical="center"/>
      <protection locked="0"/>
    </xf>
    <xf numFmtId="3" fontId="5" fillId="15" borderId="28" xfId="0" applyNumberFormat="1" applyFont="1" applyFill="1" applyBorder="1" applyAlignment="1" applyProtection="1">
      <alignment horizontal="center" vertical="center"/>
      <protection locked="0"/>
    </xf>
    <xf numFmtId="0" fontId="0" fillId="8" borderId="4" xfId="0" applyFill="1" applyBorder="1" applyAlignment="1" applyProtection="1">
      <alignment vertical="center"/>
      <protection locked="0"/>
    </xf>
    <xf numFmtId="0" fontId="0" fillId="8" borderId="12" xfId="0" applyFill="1" applyBorder="1" applyAlignment="1" applyProtection="1">
      <alignment vertical="center"/>
      <protection locked="0"/>
    </xf>
    <xf numFmtId="3" fontId="5" fillId="8" borderId="28" xfId="0" applyNumberFormat="1" applyFont="1" applyFill="1" applyBorder="1" applyAlignment="1" applyProtection="1">
      <alignment horizontal="center" vertical="center"/>
      <protection locked="0"/>
    </xf>
    <xf numFmtId="0" fontId="0" fillId="15" borderId="48" xfId="0" applyFill="1" applyBorder="1" applyAlignment="1" applyProtection="1">
      <alignment vertical="center"/>
      <protection locked="0"/>
    </xf>
    <xf numFmtId="3" fontId="5" fillId="15" borderId="29" xfId="0" applyNumberFormat="1" applyFont="1" applyFill="1" applyBorder="1" applyAlignment="1" applyProtection="1">
      <alignment horizontal="center" vertical="center"/>
      <protection locked="0"/>
    </xf>
    <xf numFmtId="14" fontId="0" fillId="8" borderId="63" xfId="0" applyNumberFormat="1" applyFill="1" applyBorder="1" applyAlignment="1">
      <alignment horizontal="center" vertical="center"/>
    </xf>
    <xf numFmtId="0" fontId="23" fillId="8" borderId="63" xfId="5" applyFill="1" applyBorder="1" applyAlignment="1">
      <alignment horizontal="center" vertical="center"/>
    </xf>
    <xf numFmtId="14" fontId="5" fillId="15" borderId="8" xfId="0" quotePrefix="1" applyNumberFormat="1" applyFont="1" applyFill="1" applyBorder="1" applyAlignment="1" applyProtection="1">
      <alignment vertical="center"/>
      <protection locked="0"/>
    </xf>
    <xf numFmtId="168" fontId="0" fillId="8" borderId="62" xfId="0" applyNumberFormat="1" applyFill="1" applyBorder="1" applyAlignment="1">
      <alignment horizontal="center" vertical="center"/>
    </xf>
    <xf numFmtId="168" fontId="0" fillId="4" borderId="0" xfId="0" applyNumberFormat="1" applyFill="1" applyAlignment="1">
      <alignment horizontal="center" vertical="center"/>
    </xf>
    <xf numFmtId="166" fontId="34" fillId="3" borderId="3" xfId="4" applyNumberFormat="1" applyFont="1" applyFill="1" applyBorder="1" applyAlignment="1">
      <alignment horizontal="center" vertical="center"/>
    </xf>
    <xf numFmtId="166" fontId="6" fillId="2" borderId="3" xfId="4" applyNumberFormat="1" applyFont="1" applyFill="1" applyBorder="1" applyAlignment="1" applyProtection="1">
      <alignment horizontal="center" vertical="center"/>
      <protection locked="0"/>
    </xf>
    <xf numFmtId="166" fontId="6" fillId="8" borderId="36" xfId="4" applyNumberFormat="1" applyFont="1" applyFill="1" applyBorder="1" applyAlignment="1">
      <alignment horizontal="center" vertical="center"/>
    </xf>
    <xf numFmtId="166" fontId="6" fillId="13" borderId="3" xfId="4" applyNumberFormat="1" applyFont="1" applyFill="1" applyBorder="1" applyAlignment="1">
      <alignment horizontal="center" vertical="center"/>
    </xf>
    <xf numFmtId="166" fontId="0" fillId="2" borderId="24" xfId="0" applyNumberFormat="1" applyFill="1" applyBorder="1" applyAlignment="1" applyProtection="1">
      <alignment vertical="center"/>
      <protection locked="0"/>
    </xf>
    <xf numFmtId="168" fontId="9" fillId="12" borderId="8" xfId="0" applyNumberFormat="1" applyFont="1" applyFill="1" applyBorder="1" applyAlignment="1">
      <alignment horizontal="center" vertical="center"/>
    </xf>
    <xf numFmtId="168" fontId="6" fillId="3" borderId="3" xfId="0" applyNumberFormat="1" applyFont="1" applyFill="1" applyBorder="1" applyAlignment="1">
      <alignment horizontal="center" vertical="center"/>
    </xf>
    <xf numFmtId="168" fontId="6" fillId="8" borderId="36" xfId="0" applyNumberFormat="1" applyFont="1" applyFill="1" applyBorder="1" applyAlignment="1">
      <alignment horizontal="center" vertical="center"/>
    </xf>
    <xf numFmtId="168" fontId="11" fillId="3" borderId="3" xfId="0" applyNumberFormat="1" applyFont="1" applyFill="1" applyBorder="1" applyAlignment="1">
      <alignment horizontal="center" vertical="center"/>
    </xf>
    <xf numFmtId="168" fontId="9" fillId="3" borderId="17" xfId="0" applyNumberFormat="1" applyFont="1" applyFill="1" applyBorder="1" applyAlignment="1">
      <alignment horizontal="center" vertical="center"/>
    </xf>
    <xf numFmtId="168" fontId="6" fillId="9" borderId="32" xfId="0" applyNumberFormat="1" applyFont="1" applyFill="1" applyBorder="1" applyAlignment="1" applyProtection="1">
      <alignment horizontal="center" vertical="center"/>
      <protection locked="0"/>
    </xf>
    <xf numFmtId="168" fontId="6" fillId="9" borderId="36" xfId="0" applyNumberFormat="1" applyFont="1" applyFill="1" applyBorder="1" applyAlignment="1" applyProtection="1">
      <alignment horizontal="center" vertical="center"/>
      <protection locked="0"/>
    </xf>
    <xf numFmtId="168" fontId="6" fillId="9" borderId="71" xfId="0" applyNumberFormat="1" applyFont="1" applyFill="1" applyBorder="1" applyAlignment="1" applyProtection="1">
      <alignment horizontal="center" vertical="center"/>
      <protection locked="0"/>
    </xf>
    <xf numFmtId="168" fontId="9" fillId="12" borderId="17" xfId="0" applyNumberFormat="1" applyFont="1" applyFill="1" applyBorder="1" applyAlignment="1">
      <alignment horizontal="center" vertical="center"/>
    </xf>
    <xf numFmtId="168" fontId="6" fillId="13" borderId="36" xfId="0" applyNumberFormat="1" applyFont="1" applyFill="1" applyBorder="1" applyAlignment="1">
      <alignment horizontal="center" vertical="center"/>
    </xf>
    <xf numFmtId="168" fontId="35" fillId="7" borderId="36" xfId="0" applyNumberFormat="1" applyFont="1" applyFill="1" applyBorder="1" applyAlignment="1" applyProtection="1">
      <alignment horizontal="center" vertical="center"/>
      <protection locked="0"/>
    </xf>
    <xf numFmtId="168" fontId="6" fillId="13" borderId="3" xfId="0" applyNumberFormat="1" applyFont="1" applyFill="1" applyBorder="1" applyAlignment="1">
      <alignment horizontal="center" vertical="center"/>
    </xf>
    <xf numFmtId="168" fontId="6" fillId="7" borderId="32" xfId="0" applyNumberFormat="1" applyFont="1" applyFill="1" applyBorder="1" applyAlignment="1" applyProtection="1">
      <alignment horizontal="center" vertical="center"/>
      <protection locked="0"/>
    </xf>
    <xf numFmtId="168" fontId="6" fillId="7" borderId="36" xfId="0" applyNumberFormat="1" applyFont="1" applyFill="1" applyBorder="1" applyAlignment="1" applyProtection="1">
      <alignment horizontal="center" vertical="center"/>
      <protection locked="0"/>
    </xf>
    <xf numFmtId="168" fontId="9" fillId="12" borderId="3" xfId="0" applyNumberFormat="1" applyFont="1" applyFill="1" applyBorder="1" applyAlignment="1">
      <alignment horizontal="center" vertical="center"/>
    </xf>
    <xf numFmtId="168" fontId="35" fillId="7" borderId="32" xfId="0" applyNumberFormat="1" applyFont="1" applyFill="1" applyBorder="1" applyAlignment="1" applyProtection="1">
      <alignment horizontal="center" vertical="center"/>
      <protection locked="0"/>
    </xf>
    <xf numFmtId="168" fontId="6" fillId="8" borderId="32" xfId="0" applyNumberFormat="1" applyFont="1" applyFill="1" applyBorder="1" applyAlignment="1">
      <alignment horizontal="center" vertical="center"/>
    </xf>
    <xf numFmtId="168" fontId="35" fillId="8" borderId="32" xfId="0" applyNumberFormat="1" applyFont="1" applyFill="1" applyBorder="1" applyAlignment="1">
      <alignment horizontal="center" vertical="center"/>
    </xf>
    <xf numFmtId="170" fontId="43" fillId="13" borderId="3" xfId="4" applyNumberFormat="1" applyFont="1" applyFill="1" applyBorder="1" applyAlignment="1">
      <alignment horizontal="center"/>
    </xf>
    <xf numFmtId="168" fontId="5" fillId="19" borderId="3" xfId="0" applyNumberFormat="1" applyFont="1" applyFill="1" applyBorder="1" applyAlignment="1">
      <alignment vertical="center"/>
    </xf>
    <xf numFmtId="168" fontId="55" fillId="15" borderId="3" xfId="0" applyNumberFormat="1" applyFont="1" applyFill="1" applyBorder="1" applyAlignment="1" applyProtection="1">
      <alignment vertical="center"/>
      <protection locked="0"/>
    </xf>
    <xf numFmtId="168" fontId="5" fillId="15" borderId="3" xfId="0" applyNumberFormat="1" applyFont="1" applyFill="1" applyBorder="1" applyAlignment="1" applyProtection="1">
      <alignment vertical="center"/>
      <protection locked="0"/>
    </xf>
    <xf numFmtId="168" fontId="5" fillId="15" borderId="70" xfId="0" applyNumberFormat="1" applyFont="1" applyFill="1" applyBorder="1" applyAlignment="1" applyProtection="1">
      <alignment vertical="center"/>
      <protection locked="0"/>
    </xf>
    <xf numFmtId="168" fontId="5" fillId="15" borderId="12" xfId="0" applyNumberFormat="1" applyFont="1" applyFill="1" applyBorder="1" applyAlignment="1" applyProtection="1">
      <alignment vertical="center"/>
      <protection locked="0"/>
    </xf>
    <xf numFmtId="168" fontId="5" fillId="19" borderId="7" xfId="0" applyNumberFormat="1" applyFont="1" applyFill="1" applyBorder="1" applyAlignment="1">
      <alignment vertical="center"/>
    </xf>
    <xf numFmtId="168" fontId="5" fillId="15" borderId="48" xfId="0" applyNumberFormat="1" applyFont="1" applyFill="1" applyBorder="1" applyAlignment="1" applyProtection="1">
      <alignment vertical="center"/>
      <protection locked="0"/>
    </xf>
    <xf numFmtId="3" fontId="9" fillId="5" borderId="2" xfId="0" applyNumberFormat="1" applyFont="1" applyFill="1" applyBorder="1" applyAlignment="1">
      <alignment horizontal="center"/>
    </xf>
    <xf numFmtId="172" fontId="23" fillId="8" borderId="64" xfId="5" quotePrefix="1" applyNumberFormat="1" applyFill="1" applyBorder="1" applyAlignment="1">
      <alignment horizontal="center" vertical="center"/>
    </xf>
    <xf numFmtId="168" fontId="21" fillId="3" borderId="2" xfId="0" applyNumberFormat="1" applyFont="1" applyFill="1" applyBorder="1" applyAlignment="1">
      <alignment horizontal="center" vertical="center" wrapText="1"/>
    </xf>
    <xf numFmtId="0" fontId="9" fillId="4" borderId="0" xfId="0" applyFont="1" applyFill="1" applyAlignment="1">
      <alignment vertical="center"/>
    </xf>
    <xf numFmtId="166" fontId="5" fillId="15" borderId="3" xfId="0" applyNumberFormat="1" applyFont="1" applyFill="1" applyBorder="1" applyAlignment="1" applyProtection="1">
      <alignment vertical="center"/>
      <protection locked="0"/>
    </xf>
    <xf numFmtId="166" fontId="5" fillId="15" borderId="8" xfId="0" applyNumberFormat="1" applyFont="1" applyFill="1" applyBorder="1" applyAlignment="1" applyProtection="1">
      <alignment vertical="center"/>
      <protection locked="0"/>
    </xf>
    <xf numFmtId="166" fontId="5" fillId="15" borderId="7" xfId="0" applyNumberFormat="1" applyFont="1" applyFill="1" applyBorder="1" applyAlignment="1" applyProtection="1">
      <alignment vertical="center"/>
      <protection locked="0"/>
    </xf>
    <xf numFmtId="166" fontId="5" fillId="15" borderId="20" xfId="0" applyNumberFormat="1" applyFont="1" applyFill="1" applyBorder="1" applyAlignment="1" applyProtection="1">
      <alignment vertical="center"/>
      <protection locked="0"/>
    </xf>
    <xf numFmtId="166" fontId="5" fillId="8" borderId="3" xfId="0" applyNumberFormat="1" applyFont="1" applyFill="1" applyBorder="1" applyAlignment="1" applyProtection="1">
      <alignment vertical="center"/>
      <protection locked="0"/>
    </xf>
    <xf numFmtId="168" fontId="5" fillId="15" borderId="20" xfId="0" applyNumberFormat="1" applyFont="1" applyFill="1" applyBorder="1" applyAlignment="1" applyProtection="1">
      <alignment vertical="center"/>
      <protection locked="0"/>
    </xf>
    <xf numFmtId="168" fontId="5" fillId="8" borderId="3" xfId="0" applyNumberFormat="1" applyFont="1" applyFill="1" applyBorder="1" applyAlignment="1" applyProtection="1">
      <alignment vertical="center"/>
      <protection locked="0"/>
    </xf>
    <xf numFmtId="168" fontId="5" fillId="15" borderId="7" xfId="0" applyNumberFormat="1" applyFont="1" applyFill="1" applyBorder="1" applyAlignment="1" applyProtection="1">
      <alignment vertical="center"/>
      <protection locked="0"/>
    </xf>
    <xf numFmtId="14" fontId="5" fillId="15" borderId="20" xfId="0" applyNumberFormat="1" applyFont="1" applyFill="1" applyBorder="1" applyAlignment="1" applyProtection="1">
      <alignment vertical="center"/>
      <protection locked="0"/>
    </xf>
    <xf numFmtId="14" fontId="5" fillId="8" borderId="3" xfId="0" applyNumberFormat="1" applyFont="1" applyFill="1" applyBorder="1" applyAlignment="1" applyProtection="1">
      <alignment vertical="center"/>
      <protection locked="0"/>
    </xf>
    <xf numFmtId="14" fontId="55" fillId="15" borderId="3" xfId="0" applyNumberFormat="1" applyFont="1" applyFill="1" applyBorder="1" applyAlignment="1" applyProtection="1">
      <alignment vertical="center"/>
      <protection locked="0"/>
    </xf>
    <xf numFmtId="166" fontId="5" fillId="15" borderId="12" xfId="0" applyNumberFormat="1" applyFont="1" applyFill="1" applyBorder="1" applyAlignment="1" applyProtection="1">
      <alignment vertical="center"/>
      <protection locked="0"/>
    </xf>
    <xf numFmtId="166" fontId="55" fillId="15" borderId="12" xfId="0" applyNumberFormat="1" applyFont="1" applyFill="1" applyBorder="1" applyAlignment="1" applyProtection="1">
      <alignment vertical="center"/>
      <protection locked="0"/>
    </xf>
    <xf numFmtId="168" fontId="5" fillId="15" borderId="8" xfId="0" applyNumberFormat="1" applyFont="1" applyFill="1" applyBorder="1" applyAlignment="1" applyProtection="1">
      <alignment vertical="center"/>
      <protection locked="0"/>
    </xf>
    <xf numFmtId="166" fontId="34" fillId="3" borderId="7" xfId="4" applyNumberFormat="1" applyFont="1" applyFill="1" applyBorder="1" applyAlignment="1">
      <alignment horizontal="center" vertical="center"/>
    </xf>
    <xf numFmtId="168" fontId="9" fillId="3" borderId="8" xfId="0" applyNumberFormat="1" applyFont="1" applyFill="1" applyBorder="1" applyAlignment="1">
      <alignment horizontal="center"/>
    </xf>
    <xf numFmtId="168" fontId="9" fillId="5" borderId="3" xfId="0" applyNumberFormat="1" applyFont="1" applyFill="1" applyBorder="1" applyAlignment="1">
      <alignment horizontal="center"/>
    </xf>
    <xf numFmtId="168" fontId="9" fillId="3" borderId="3" xfId="0" applyNumberFormat="1" applyFont="1" applyFill="1" applyBorder="1" applyAlignment="1">
      <alignment horizontal="center"/>
    </xf>
    <xf numFmtId="168" fontId="6" fillId="8" borderId="3" xfId="0" applyNumberFormat="1" applyFont="1" applyFill="1" applyBorder="1" applyAlignment="1">
      <alignment horizontal="center"/>
    </xf>
    <xf numFmtId="168" fontId="6" fillId="8" borderId="71" xfId="0" applyNumberFormat="1" applyFont="1" applyFill="1" applyBorder="1" applyAlignment="1">
      <alignment horizontal="center"/>
    </xf>
    <xf numFmtId="168" fontId="6" fillId="13" borderId="3" xfId="0" applyNumberFormat="1" applyFont="1" applyFill="1" applyBorder="1" applyAlignment="1">
      <alignment horizontal="center"/>
    </xf>
    <xf numFmtId="168" fontId="35" fillId="7" borderId="36" xfId="0" applyNumberFormat="1" applyFont="1" applyFill="1" applyBorder="1" applyAlignment="1" applyProtection="1">
      <alignment horizontal="center"/>
      <protection locked="0"/>
    </xf>
    <xf numFmtId="168" fontId="35" fillId="8" borderId="3" xfId="0" applyNumberFormat="1" applyFont="1" applyFill="1" applyBorder="1" applyAlignment="1" applyProtection="1">
      <alignment horizontal="center"/>
      <protection locked="0"/>
    </xf>
    <xf numFmtId="168" fontId="35" fillId="8" borderId="36" xfId="0" applyNumberFormat="1" applyFont="1" applyFill="1" applyBorder="1" applyAlignment="1" applyProtection="1">
      <alignment horizontal="center"/>
      <protection locked="0"/>
    </xf>
    <xf numFmtId="168" fontId="35" fillId="14" borderId="71" xfId="0" applyNumberFormat="1" applyFont="1" applyFill="1" applyBorder="1" applyAlignment="1" applyProtection="1">
      <alignment horizontal="center"/>
      <protection locked="0"/>
    </xf>
    <xf numFmtId="168" fontId="6" fillId="7" borderId="3" xfId="0" applyNumberFormat="1" applyFont="1" applyFill="1" applyBorder="1" applyAlignment="1" applyProtection="1">
      <alignment horizontal="center"/>
      <protection locked="0"/>
    </xf>
    <xf numFmtId="168" fontId="6" fillId="7" borderId="36" xfId="0" applyNumberFormat="1" applyFont="1" applyFill="1" applyBorder="1" applyAlignment="1" applyProtection="1">
      <alignment horizontal="center"/>
      <protection locked="0"/>
    </xf>
    <xf numFmtId="168" fontId="6" fillId="7" borderId="71" xfId="0" applyNumberFormat="1" applyFont="1" applyFill="1" applyBorder="1" applyAlignment="1" applyProtection="1">
      <alignment horizontal="center"/>
      <protection locked="0"/>
    </xf>
    <xf numFmtId="168" fontId="6" fillId="8" borderId="36" xfId="0" applyNumberFormat="1" applyFont="1" applyFill="1" applyBorder="1" applyAlignment="1" applyProtection="1">
      <alignment horizontal="center"/>
      <protection locked="0"/>
    </xf>
    <xf numFmtId="168" fontId="6" fillId="8" borderId="36" xfId="0" applyNumberFormat="1" applyFont="1" applyFill="1" applyBorder="1" applyAlignment="1">
      <alignment horizontal="center"/>
    </xf>
    <xf numFmtId="168" fontId="4" fillId="8" borderId="72" xfId="0" applyNumberFormat="1" applyFont="1" applyFill="1" applyBorder="1" applyAlignment="1">
      <alignment horizontal="center"/>
    </xf>
    <xf numFmtId="168" fontId="4" fillId="8" borderId="72" xfId="0" applyNumberFormat="1" applyFont="1" applyFill="1" applyBorder="1" applyAlignment="1" applyProtection="1">
      <alignment horizontal="center"/>
      <protection locked="0"/>
    </xf>
    <xf numFmtId="168" fontId="35" fillId="7" borderId="3" xfId="0" applyNumberFormat="1" applyFont="1" applyFill="1" applyBorder="1" applyAlignment="1" applyProtection="1">
      <alignment horizontal="center"/>
      <protection locked="0"/>
    </xf>
    <xf numFmtId="168" fontId="35" fillId="8" borderId="36" xfId="0" applyNumberFormat="1" applyFont="1" applyFill="1" applyBorder="1" applyAlignment="1">
      <alignment horizontal="center"/>
    </xf>
    <xf numFmtId="168" fontId="35" fillId="7" borderId="32" xfId="0" applyNumberFormat="1" applyFont="1" applyFill="1" applyBorder="1" applyAlignment="1" applyProtection="1">
      <alignment horizontal="center"/>
      <protection locked="0"/>
    </xf>
    <xf numFmtId="168" fontId="35" fillId="7" borderId="71" xfId="0" applyNumberFormat="1" applyFont="1" applyFill="1" applyBorder="1" applyAlignment="1" applyProtection="1">
      <alignment horizontal="center"/>
      <protection locked="0"/>
    </xf>
    <xf numFmtId="168" fontId="6" fillId="8" borderId="7" xfId="0" applyNumberFormat="1" applyFont="1" applyFill="1" applyBorder="1" applyAlignment="1">
      <alignment horizontal="center"/>
    </xf>
    <xf numFmtId="168" fontId="6" fillId="5" borderId="15" xfId="0" applyNumberFormat="1" applyFont="1" applyFill="1" applyBorder="1" applyAlignment="1">
      <alignment horizontal="center"/>
    </xf>
    <xf numFmtId="168" fontId="6" fillId="5" borderId="0" xfId="0" applyNumberFormat="1" applyFont="1" applyFill="1" applyAlignment="1">
      <alignment horizontal="center"/>
    </xf>
    <xf numFmtId="168" fontId="6" fillId="5" borderId="24" xfId="0" applyNumberFormat="1" applyFont="1" applyFill="1" applyBorder="1" applyAlignment="1">
      <alignment horizontal="center"/>
    </xf>
    <xf numFmtId="168" fontId="6" fillId="8" borderId="24" xfId="0" applyNumberFormat="1" applyFont="1" applyFill="1" applyBorder="1" applyAlignment="1">
      <alignment horizontal="center"/>
    </xf>
    <xf numFmtId="168" fontId="6" fillId="8" borderId="25" xfId="0" applyNumberFormat="1" applyFont="1" applyFill="1" applyBorder="1" applyAlignment="1">
      <alignment horizontal="center"/>
    </xf>
    <xf numFmtId="168" fontId="4" fillId="8" borderId="8" xfId="0" applyNumberFormat="1" applyFont="1" applyFill="1" applyBorder="1" applyAlignment="1">
      <alignment horizontal="center"/>
    </xf>
    <xf numFmtId="168" fontId="9" fillId="3" borderId="44" xfId="0" applyNumberFormat="1" applyFont="1" applyFill="1" applyBorder="1" applyAlignment="1">
      <alignment horizontal="center"/>
    </xf>
    <xf numFmtId="168" fontId="4" fillId="8" borderId="3" xfId="0" applyNumberFormat="1" applyFont="1" applyFill="1" applyBorder="1" applyAlignment="1">
      <alignment horizontal="center"/>
    </xf>
    <xf numFmtId="168" fontId="4" fillId="8" borderId="17" xfId="0" applyNumberFormat="1" applyFont="1" applyFill="1" applyBorder="1" applyAlignment="1">
      <alignment horizontal="center"/>
    </xf>
    <xf numFmtId="168" fontId="9" fillId="3" borderId="17" xfId="0" applyNumberFormat="1" applyFont="1" applyFill="1" applyBorder="1" applyAlignment="1">
      <alignment horizontal="center"/>
    </xf>
    <xf numFmtId="168" fontId="9" fillId="3" borderId="7" xfId="0" applyNumberFormat="1" applyFont="1" applyFill="1" applyBorder="1" applyAlignment="1">
      <alignment horizontal="center"/>
    </xf>
    <xf numFmtId="168" fontId="9" fillId="3" borderId="45" xfId="0" applyNumberFormat="1" applyFont="1" applyFill="1" applyBorder="1" applyAlignment="1">
      <alignment horizontal="center"/>
    </xf>
    <xf numFmtId="168" fontId="6" fillId="8" borderId="17" xfId="0" applyNumberFormat="1" applyFont="1" applyFill="1" applyBorder="1" applyAlignment="1">
      <alignment horizontal="center" vertical="center"/>
    </xf>
    <xf numFmtId="168" fontId="6" fillId="8" borderId="36" xfId="0" applyNumberFormat="1" applyFont="1" applyFill="1" applyBorder="1" applyAlignment="1" applyProtection="1">
      <alignment horizontal="center" vertical="center"/>
      <protection locked="0"/>
    </xf>
    <xf numFmtId="168" fontId="4" fillId="0" borderId="3" xfId="0" applyNumberFormat="1" applyFont="1" applyBorder="1" applyAlignment="1">
      <alignment horizontal="center" vertical="center"/>
    </xf>
    <xf numFmtId="168" fontId="4" fillId="0" borderId="3" xfId="4" applyNumberFormat="1" applyFont="1" applyBorder="1" applyAlignment="1">
      <alignment horizontal="center" vertical="center"/>
    </xf>
    <xf numFmtId="168" fontId="11" fillId="3" borderId="17" xfId="0" applyNumberFormat="1" applyFont="1" applyFill="1" applyBorder="1" applyAlignment="1">
      <alignment horizontal="center" vertical="center"/>
    </xf>
    <xf numFmtId="168" fontId="6" fillId="0" borderId="3" xfId="0" applyNumberFormat="1" applyFont="1" applyBorder="1" applyAlignment="1">
      <alignment horizontal="center" vertical="center"/>
    </xf>
    <xf numFmtId="168" fontId="6" fillId="0" borderId="0" xfId="0" applyNumberFormat="1" applyFont="1" applyAlignment="1">
      <alignment horizontal="center" vertical="center"/>
    </xf>
    <xf numFmtId="168" fontId="11" fillId="12" borderId="3" xfId="0" applyNumberFormat="1" applyFont="1" applyFill="1" applyBorder="1" applyAlignment="1">
      <alignment horizontal="center" vertical="center"/>
    </xf>
    <xf numFmtId="168" fontId="26" fillId="3" borderId="8" xfId="0" applyNumberFormat="1" applyFont="1" applyFill="1" applyBorder="1" applyAlignment="1">
      <alignment horizontal="center"/>
    </xf>
    <xf numFmtId="168" fontId="22" fillId="13" borderId="3" xfId="0" applyNumberFormat="1" applyFont="1" applyFill="1" applyBorder="1" applyAlignment="1">
      <alignment horizontal="center"/>
    </xf>
    <xf numFmtId="168" fontId="22" fillId="8" borderId="36" xfId="0" applyNumberFormat="1" applyFont="1" applyFill="1" applyBorder="1" applyAlignment="1">
      <alignment horizontal="center"/>
    </xf>
    <xf numFmtId="168" fontId="22" fillId="13" borderId="36" xfId="0" applyNumberFormat="1" applyFont="1" applyFill="1" applyBorder="1" applyAlignment="1">
      <alignment horizontal="center"/>
    </xf>
    <xf numFmtId="168" fontId="22" fillId="8" borderId="3" xfId="0" applyNumberFormat="1" applyFont="1" applyFill="1" applyBorder="1" applyAlignment="1">
      <alignment horizontal="center"/>
    </xf>
    <xf numFmtId="168" fontId="6" fillId="13" borderId="36" xfId="0" applyNumberFormat="1" applyFont="1" applyFill="1" applyBorder="1" applyAlignment="1">
      <alignment horizontal="center"/>
    </xf>
    <xf numFmtId="168" fontId="26" fillId="3" borderId="3" xfId="0" applyNumberFormat="1" applyFont="1" applyFill="1" applyBorder="1" applyAlignment="1">
      <alignment horizontal="center"/>
    </xf>
    <xf numFmtId="168" fontId="26" fillId="5" borderId="3" xfId="0" applyNumberFormat="1" applyFont="1" applyFill="1" applyBorder="1" applyAlignment="1">
      <alignment horizontal="center"/>
    </xf>
    <xf numFmtId="168" fontId="2" fillId="5" borderId="3" xfId="0" applyNumberFormat="1" applyFont="1" applyFill="1" applyBorder="1" applyAlignment="1">
      <alignment horizontal="center"/>
    </xf>
    <xf numFmtId="168" fontId="2" fillId="8" borderId="3" xfId="0" applyNumberFormat="1" applyFont="1" applyFill="1" applyBorder="1" applyAlignment="1">
      <alignment horizontal="center"/>
    </xf>
    <xf numFmtId="168" fontId="26" fillId="3" borderId="7" xfId="0" applyNumberFormat="1" applyFont="1" applyFill="1" applyBorder="1" applyAlignment="1">
      <alignment horizontal="center"/>
    </xf>
    <xf numFmtId="168" fontId="21" fillId="3" borderId="8" xfId="0" applyNumberFormat="1" applyFont="1" applyFill="1" applyBorder="1" applyAlignment="1">
      <alignment horizontal="center" vertical="center"/>
    </xf>
    <xf numFmtId="168" fontId="21" fillId="3" borderId="15" xfId="0" applyNumberFormat="1" applyFont="1" applyFill="1" applyBorder="1" applyAlignment="1">
      <alignment horizontal="center" vertical="center"/>
    </xf>
    <xf numFmtId="168" fontId="0" fillId="13" borderId="32" xfId="0" quotePrefix="1" applyNumberFormat="1" applyFill="1" applyBorder="1" applyAlignment="1">
      <alignment horizontal="center" vertical="center"/>
    </xf>
    <xf numFmtId="168" fontId="0" fillId="8" borderId="33" xfId="0" quotePrefix="1" applyNumberFormat="1" applyFill="1" applyBorder="1" applyAlignment="1">
      <alignment horizontal="center" vertical="center"/>
    </xf>
    <xf numFmtId="168" fontId="0" fillId="8" borderId="34" xfId="0" applyNumberFormat="1" applyFill="1" applyBorder="1" applyAlignment="1">
      <alignment horizontal="center" vertical="center"/>
    </xf>
    <xf numFmtId="168" fontId="0" fillId="8" borderId="37" xfId="0" quotePrefix="1" applyNumberFormat="1" applyFill="1" applyBorder="1" applyAlignment="1">
      <alignment horizontal="center" vertical="center"/>
    </xf>
    <xf numFmtId="168" fontId="0" fillId="8" borderId="77" xfId="0" applyNumberFormat="1" applyFill="1" applyBorder="1" applyAlignment="1">
      <alignment horizontal="center" vertical="center"/>
    </xf>
    <xf numFmtId="168" fontId="0" fillId="8" borderId="16" xfId="0" applyNumberFormat="1" applyFill="1" applyBorder="1" applyAlignment="1">
      <alignment horizontal="center" vertical="center"/>
    </xf>
    <xf numFmtId="168" fontId="0" fillId="8" borderId="29" xfId="0" applyNumberFormat="1" applyFill="1" applyBorder="1" applyAlignment="1">
      <alignment horizontal="center" vertical="center"/>
    </xf>
    <xf numFmtId="0" fontId="0" fillId="5" borderId="3" xfId="0" applyFill="1" applyBorder="1" applyAlignment="1">
      <alignment horizontal="left" vertical="center"/>
    </xf>
    <xf numFmtId="0" fontId="22" fillId="8" borderId="3" xfId="0" applyFont="1" applyFill="1" applyBorder="1" applyAlignment="1">
      <alignment vertical="center"/>
    </xf>
    <xf numFmtId="0" fontId="61" fillId="6" borderId="4" xfId="0" applyFont="1" applyFill="1" applyBorder="1"/>
    <xf numFmtId="0" fontId="61" fillId="6" borderId="4" xfId="0" applyFont="1" applyFill="1" applyBorder="1" applyAlignment="1">
      <alignment vertical="center"/>
    </xf>
    <xf numFmtId="0" fontId="29" fillId="6" borderId="4" xfId="0" applyFont="1" applyFill="1" applyBorder="1"/>
    <xf numFmtId="0" fontId="5" fillId="0" borderId="0" xfId="0" applyFont="1" applyAlignment="1">
      <alignment horizontal="right" vertical="center"/>
    </xf>
    <xf numFmtId="14" fontId="5" fillId="0" borderId="0" xfId="0" applyNumberFormat="1" applyFont="1" applyAlignment="1">
      <alignment vertical="center"/>
    </xf>
    <xf numFmtId="0" fontId="65" fillId="0" borderId="0" xfId="0" applyFont="1" applyAlignment="1">
      <alignment vertical="center"/>
    </xf>
    <xf numFmtId="0" fontId="65" fillId="0" borderId="0" xfId="0" applyFont="1"/>
    <xf numFmtId="0" fontId="66" fillId="0" borderId="0" xfId="0" applyFont="1" applyAlignment="1">
      <alignment horizontal="center" vertical="center"/>
    </xf>
    <xf numFmtId="0" fontId="65" fillId="0" borderId="0" xfId="0" applyFont="1" applyAlignment="1">
      <alignment horizontal="center" vertical="center"/>
    </xf>
    <xf numFmtId="3" fontId="65" fillId="0" borderId="0" xfId="0" applyNumberFormat="1" applyFont="1" applyAlignment="1">
      <alignment vertical="center"/>
    </xf>
    <xf numFmtId="14" fontId="65" fillId="0" borderId="0" xfId="0" applyNumberFormat="1" applyFont="1" applyAlignment="1">
      <alignment vertical="center"/>
    </xf>
    <xf numFmtId="3" fontId="65" fillId="0" borderId="0" xfId="0" applyNumberFormat="1" applyFont="1" applyAlignment="1">
      <alignment horizontal="center" vertical="center"/>
    </xf>
    <xf numFmtId="0" fontId="67" fillId="0" borderId="0" xfId="0" applyFont="1" applyAlignment="1">
      <alignment vertical="center"/>
    </xf>
    <xf numFmtId="0" fontId="67" fillId="0" borderId="0" xfId="0" applyFont="1" applyAlignment="1">
      <alignment horizontal="right" vertical="center"/>
    </xf>
    <xf numFmtId="0" fontId="68" fillId="0" borderId="0" xfId="0" applyFont="1" applyAlignment="1">
      <alignment vertical="center"/>
    </xf>
    <xf numFmtId="0" fontId="68" fillId="0" borderId="0" xfId="0" applyFont="1" applyAlignment="1">
      <alignment horizontal="right" vertical="center"/>
    </xf>
    <xf numFmtId="0" fontId="70" fillId="0" borderId="0" xfId="0" applyFont="1" applyAlignment="1">
      <alignment vertical="center"/>
    </xf>
    <xf numFmtId="3" fontId="65" fillId="5" borderId="0" xfId="0" applyNumberFormat="1" applyFont="1" applyFill="1" applyAlignment="1">
      <alignment vertical="center"/>
    </xf>
    <xf numFmtId="166" fontId="65" fillId="0" borderId="0" xfId="4" applyNumberFormat="1" applyFont="1" applyAlignment="1">
      <alignment horizontal="center" vertical="center"/>
    </xf>
    <xf numFmtId="0" fontId="70" fillId="5" borderId="0" xfId="0" applyFont="1" applyFill="1" applyAlignment="1">
      <alignment vertical="center"/>
    </xf>
    <xf numFmtId="171" fontId="65" fillId="5" borderId="0" xfId="6" applyNumberFormat="1" applyFont="1" applyFill="1" applyAlignment="1">
      <alignment horizontal="center" vertical="center"/>
    </xf>
    <xf numFmtId="166" fontId="65" fillId="20" borderId="0" xfId="4" applyNumberFormat="1" applyFont="1" applyFill="1" applyAlignment="1">
      <alignment horizontal="center" vertical="center"/>
    </xf>
    <xf numFmtId="0" fontId="65" fillId="20" borderId="0" xfId="0" applyFont="1" applyFill="1" applyAlignment="1">
      <alignment horizontal="center" vertical="center"/>
    </xf>
    <xf numFmtId="0" fontId="65" fillId="5" borderId="0" xfId="0" applyFont="1" applyFill="1" applyAlignment="1">
      <alignment horizontal="center" vertical="center"/>
    </xf>
    <xf numFmtId="0" fontId="71" fillId="5" borderId="0" xfId="0" applyFont="1" applyFill="1" applyAlignment="1">
      <alignment vertical="center"/>
    </xf>
    <xf numFmtId="171" fontId="5" fillId="0" borderId="0" xfId="6" applyNumberFormat="1" applyFont="1" applyAlignment="1">
      <alignment vertical="center"/>
    </xf>
    <xf numFmtId="170" fontId="65" fillId="20" borderId="0" xfId="0" applyNumberFormat="1" applyFont="1" applyFill="1" applyAlignment="1">
      <alignment horizontal="center" vertical="center"/>
    </xf>
    <xf numFmtId="0" fontId="4" fillId="21" borderId="0" xfId="0" applyFont="1" applyFill="1" applyAlignment="1">
      <alignment horizontal="center" vertical="center"/>
    </xf>
    <xf numFmtId="165" fontId="4" fillId="21" borderId="0" xfId="0" applyNumberFormat="1" applyFont="1" applyFill="1" applyAlignment="1">
      <alignment horizontal="center" vertical="center"/>
    </xf>
    <xf numFmtId="0" fontId="0" fillId="21" borderId="0" xfId="0" applyFill="1"/>
    <xf numFmtId="0" fontId="0" fillId="21" borderId="0" xfId="0" applyFill="1" applyAlignment="1">
      <alignment horizontal="center"/>
    </xf>
    <xf numFmtId="0" fontId="4" fillId="21" borderId="1" xfId="0" applyFont="1" applyFill="1" applyBorder="1" applyAlignment="1">
      <alignment horizontal="center" vertical="center"/>
    </xf>
    <xf numFmtId="0" fontId="4" fillId="5" borderId="2" xfId="0" applyFont="1" applyFill="1" applyBorder="1" applyAlignment="1">
      <alignment horizontal="center" vertical="center"/>
    </xf>
    <xf numFmtId="0" fontId="4" fillId="21" borderId="27" xfId="0" applyFont="1" applyFill="1" applyBorder="1" applyAlignment="1">
      <alignment horizontal="center" vertical="center"/>
    </xf>
    <xf numFmtId="3" fontId="4" fillId="5" borderId="13" xfId="0" applyNumberFormat="1" applyFont="1" applyFill="1" applyBorder="1" applyAlignment="1">
      <alignment horizontal="center"/>
    </xf>
    <xf numFmtId="0" fontId="0" fillId="21" borderId="23" xfId="0" applyFill="1" applyBorder="1" applyAlignment="1">
      <alignment horizontal="center"/>
    </xf>
    <xf numFmtId="0" fontId="0" fillId="21" borderId="25" xfId="0" applyFill="1" applyBorder="1" applyAlignment="1">
      <alignment horizontal="center"/>
    </xf>
    <xf numFmtId="0" fontId="22" fillId="5" borderId="49" xfId="0" applyFont="1" applyFill="1" applyBorder="1" applyAlignment="1">
      <alignment horizontal="left" vertical="center" indent="1"/>
    </xf>
    <xf numFmtId="166" fontId="35" fillId="13" borderId="50" xfId="0" applyNumberFormat="1" applyFont="1" applyFill="1" applyBorder="1" applyAlignment="1">
      <alignment horizontal="center" vertical="center"/>
    </xf>
    <xf numFmtId="166" fontId="35" fillId="13" borderId="77" xfId="0" applyNumberFormat="1" applyFont="1" applyFill="1" applyBorder="1" applyAlignment="1">
      <alignment horizontal="center" vertical="center"/>
    </xf>
    <xf numFmtId="0" fontId="0" fillId="21" borderId="55" xfId="0" applyFill="1" applyBorder="1" applyAlignment="1">
      <alignment horizontal="center"/>
    </xf>
    <xf numFmtId="166" fontId="0" fillId="21" borderId="28" xfId="4" applyNumberFormat="1" applyFont="1" applyFill="1" applyBorder="1" applyAlignment="1">
      <alignment horizontal="center"/>
    </xf>
    <xf numFmtId="0" fontId="22" fillId="5" borderId="51" xfId="0" applyFont="1" applyFill="1" applyBorder="1" applyAlignment="1">
      <alignment horizontal="left" vertical="center" indent="1"/>
    </xf>
    <xf numFmtId="166" fontId="35" fillId="13" borderId="36" xfId="0" applyNumberFormat="1" applyFont="1" applyFill="1" applyBorder="1" applyAlignment="1">
      <alignment horizontal="center" vertical="center"/>
    </xf>
    <xf numFmtId="166" fontId="35" fillId="13" borderId="38" xfId="0" applyNumberFormat="1" applyFont="1" applyFill="1" applyBorder="1" applyAlignment="1">
      <alignment horizontal="center" vertical="center"/>
    </xf>
    <xf numFmtId="0" fontId="0" fillId="21" borderId="56" xfId="0" applyFill="1" applyBorder="1" applyAlignment="1">
      <alignment horizontal="center"/>
    </xf>
    <xf numFmtId="0" fontId="15" fillId="5" borderId="22" xfId="0" applyFont="1" applyFill="1" applyBorder="1" applyAlignment="1">
      <alignment horizontal="left" indent="1"/>
    </xf>
    <xf numFmtId="166" fontId="16" fillId="5" borderId="28" xfId="0" applyNumberFormat="1" applyFont="1" applyFill="1" applyBorder="1" applyAlignment="1">
      <alignment horizontal="center" vertical="center"/>
    </xf>
    <xf numFmtId="0" fontId="0" fillId="21" borderId="57" xfId="0" applyFill="1" applyBorder="1" applyAlignment="1">
      <alignment horizontal="center"/>
    </xf>
    <xf numFmtId="0" fontId="4" fillId="5" borderId="26" xfId="0" applyFont="1" applyFill="1" applyBorder="1"/>
    <xf numFmtId="3" fontId="17" fillId="5" borderId="8" xfId="0" applyNumberFormat="1" applyFont="1" applyFill="1" applyBorder="1" applyAlignment="1">
      <alignment horizontal="center"/>
    </xf>
    <xf numFmtId="3" fontId="17" fillId="5" borderId="27" xfId="0" applyNumberFormat="1" applyFont="1" applyFill="1" applyBorder="1" applyAlignment="1">
      <alignment horizontal="center"/>
    </xf>
    <xf numFmtId="166" fontId="16" fillId="5" borderId="29" xfId="0" applyNumberFormat="1" applyFont="1" applyFill="1" applyBorder="1" applyAlignment="1">
      <alignment horizontal="center" vertical="center"/>
    </xf>
    <xf numFmtId="166" fontId="0" fillId="21" borderId="27" xfId="4" applyNumberFormat="1" applyFont="1" applyFill="1" applyBorder="1" applyAlignment="1">
      <alignment horizontal="center"/>
    </xf>
    <xf numFmtId="166" fontId="0" fillId="21" borderId="29" xfId="4" applyNumberFormat="1" applyFont="1" applyFill="1" applyBorder="1" applyAlignment="1">
      <alignment horizontal="center"/>
    </xf>
    <xf numFmtId="0" fontId="4" fillId="21" borderId="0" xfId="0" applyFont="1" applyFill="1" applyAlignment="1">
      <alignment horizontal="left"/>
    </xf>
    <xf numFmtId="0" fontId="5" fillId="21" borderId="0" xfId="0" applyFont="1" applyFill="1" applyAlignment="1">
      <alignment horizontal="center"/>
    </xf>
    <xf numFmtId="0" fontId="4" fillId="21" borderId="30" xfId="0" applyFont="1" applyFill="1" applyBorder="1" applyAlignment="1">
      <alignment horizontal="center" vertical="center" wrapText="1"/>
    </xf>
    <xf numFmtId="0" fontId="4" fillId="21" borderId="23" xfId="0" applyFont="1" applyFill="1" applyBorder="1" applyAlignment="1">
      <alignment horizontal="center" vertical="center"/>
    </xf>
    <xf numFmtId="0" fontId="4" fillId="21" borderId="2" xfId="0" applyFont="1" applyFill="1" applyBorder="1" applyAlignment="1">
      <alignment horizontal="center" vertical="center"/>
    </xf>
    <xf numFmtId="166" fontId="0" fillId="21" borderId="58" xfId="0" applyNumberFormat="1" applyFill="1" applyBorder="1" applyAlignment="1">
      <alignment horizontal="center"/>
    </xf>
    <xf numFmtId="0" fontId="0" fillId="21" borderId="75" xfId="0" applyFill="1" applyBorder="1"/>
    <xf numFmtId="0" fontId="9" fillId="12" borderId="19" xfId="0" applyFont="1" applyFill="1" applyBorder="1"/>
    <xf numFmtId="170" fontId="9" fillId="12" borderId="8" xfId="0" applyNumberFormat="1" applyFont="1" applyFill="1" applyBorder="1" applyAlignment="1">
      <alignment horizontal="center"/>
    </xf>
    <xf numFmtId="170" fontId="0" fillId="21" borderId="56" xfId="0" applyNumberFormat="1" applyFill="1" applyBorder="1" applyAlignment="1">
      <alignment horizontal="center"/>
    </xf>
    <xf numFmtId="9" fontId="0" fillId="21" borderId="75" xfId="4" applyFont="1" applyFill="1" applyBorder="1"/>
    <xf numFmtId="170" fontId="11" fillId="3" borderId="3" xfId="0" applyNumberFormat="1" applyFont="1" applyFill="1" applyBorder="1" applyAlignment="1">
      <alignment horizontal="center"/>
    </xf>
    <xf numFmtId="0" fontId="7" fillId="5" borderId="5" xfId="0" applyFont="1" applyFill="1" applyBorder="1" applyAlignment="1">
      <alignment horizontal="left" indent="1"/>
    </xf>
    <xf numFmtId="170" fontId="5" fillId="13" borderId="3" xfId="0" applyNumberFormat="1" applyFont="1" applyFill="1" applyBorder="1" applyAlignment="1">
      <alignment horizontal="center"/>
    </xf>
    <xf numFmtId="170" fontId="5" fillId="13" borderId="36" xfId="0" applyNumberFormat="1" applyFont="1" applyFill="1" applyBorder="1" applyAlignment="1">
      <alignment horizontal="center"/>
    </xf>
    <xf numFmtId="0" fontId="31" fillId="5" borderId="5" xfId="0" applyFont="1" applyFill="1" applyBorder="1" applyAlignment="1">
      <alignment horizontal="left" vertical="center" indent="1"/>
    </xf>
    <xf numFmtId="170" fontId="5" fillId="5" borderId="17" xfId="0" applyNumberFormat="1" applyFont="1" applyFill="1" applyBorder="1" applyAlignment="1">
      <alignment horizontal="center"/>
    </xf>
    <xf numFmtId="170" fontId="5" fillId="5" borderId="3" xfId="0" applyNumberFormat="1" applyFont="1" applyFill="1" applyBorder="1" applyAlignment="1">
      <alignment horizontal="center"/>
    </xf>
    <xf numFmtId="166" fontId="0" fillId="21" borderId="59" xfId="4" applyNumberFormat="1" applyFont="1" applyFill="1" applyBorder="1" applyAlignment="1">
      <alignment horizontal="center"/>
    </xf>
    <xf numFmtId="0" fontId="12" fillId="3" borderId="5" xfId="0" applyFont="1" applyFill="1" applyBorder="1" applyAlignment="1">
      <alignment horizontal="left" indent="1"/>
    </xf>
    <xf numFmtId="170" fontId="9" fillId="3" borderId="3" xfId="0" applyNumberFormat="1" applyFont="1" applyFill="1" applyBorder="1" applyAlignment="1">
      <alignment horizontal="center"/>
    </xf>
    <xf numFmtId="170" fontId="5" fillId="2" borderId="3" xfId="0" applyNumberFormat="1" applyFont="1" applyFill="1" applyBorder="1" applyAlignment="1">
      <alignment horizontal="center"/>
    </xf>
    <xf numFmtId="170" fontId="5" fillId="2" borderId="36" xfId="0" applyNumberFormat="1" applyFont="1" applyFill="1" applyBorder="1" applyAlignment="1">
      <alignment horizontal="center"/>
    </xf>
    <xf numFmtId="170" fontId="6" fillId="2" borderId="36" xfId="0" applyNumberFormat="1" applyFont="1" applyFill="1" applyBorder="1" applyAlignment="1">
      <alignment horizontal="center"/>
    </xf>
    <xf numFmtId="170" fontId="6" fillId="13" borderId="36" xfId="0" applyNumberFormat="1" applyFont="1" applyFill="1" applyBorder="1" applyAlignment="1">
      <alignment horizontal="center"/>
    </xf>
    <xf numFmtId="0" fontId="9" fillId="12" borderId="5" xfId="0" applyFont="1" applyFill="1" applyBorder="1"/>
    <xf numFmtId="170" fontId="9" fillId="12" borderId="3" xfId="0" applyNumberFormat="1" applyFont="1" applyFill="1" applyBorder="1" applyAlignment="1">
      <alignment horizontal="center"/>
    </xf>
    <xf numFmtId="170" fontId="6" fillId="13" borderId="3" xfId="0" applyNumberFormat="1" applyFont="1" applyFill="1" applyBorder="1" applyAlignment="1">
      <alignment horizontal="center"/>
    </xf>
    <xf numFmtId="170" fontId="35" fillId="2" borderId="36" xfId="0" applyNumberFormat="1" applyFont="1" applyFill="1" applyBorder="1" applyAlignment="1">
      <alignment horizontal="center"/>
    </xf>
    <xf numFmtId="170" fontId="35" fillId="13" borderId="36" xfId="0" applyNumberFormat="1" applyFont="1" applyFill="1" applyBorder="1" applyAlignment="1">
      <alignment horizontal="center"/>
    </xf>
    <xf numFmtId="170" fontId="7" fillId="13" borderId="3" xfId="0" applyNumberFormat="1" applyFont="1" applyFill="1" applyBorder="1" applyAlignment="1">
      <alignment horizontal="center"/>
    </xf>
    <xf numFmtId="0" fontId="11" fillId="3" borderId="5" xfId="0" applyFont="1" applyFill="1" applyBorder="1" applyAlignment="1">
      <alignment horizontal="left" indent="1"/>
    </xf>
    <xf numFmtId="170" fontId="7" fillId="13" borderId="36" xfId="0" applyNumberFormat="1" applyFont="1" applyFill="1" applyBorder="1" applyAlignment="1">
      <alignment horizontal="center"/>
    </xf>
    <xf numFmtId="0" fontId="34" fillId="3" borderId="5" xfId="0" applyFont="1" applyFill="1" applyBorder="1"/>
    <xf numFmtId="166" fontId="34" fillId="3" borderId="3" xfId="4" applyNumberFormat="1" applyFont="1" applyFill="1" applyBorder="1" applyAlignment="1">
      <alignment horizontal="center"/>
    </xf>
    <xf numFmtId="170" fontId="7" fillId="2" borderId="36" xfId="0" applyNumberFormat="1" applyFont="1" applyFill="1" applyBorder="1" applyAlignment="1">
      <alignment horizontal="center"/>
    </xf>
    <xf numFmtId="0" fontId="5" fillId="21" borderId="5" xfId="0" applyFont="1" applyFill="1" applyBorder="1"/>
    <xf numFmtId="170" fontId="4" fillId="21" borderId="3" xfId="0" applyNumberFormat="1" applyFont="1" applyFill="1" applyBorder="1" applyAlignment="1">
      <alignment horizontal="center"/>
    </xf>
    <xf numFmtId="170" fontId="5" fillId="21" borderId="3" xfId="0" applyNumberFormat="1" applyFont="1" applyFill="1" applyBorder="1" applyAlignment="1">
      <alignment horizontal="center"/>
    </xf>
    <xf numFmtId="170" fontId="6" fillId="21" borderId="3" xfId="0" applyNumberFormat="1" applyFont="1" applyFill="1" applyBorder="1" applyAlignment="1">
      <alignment horizontal="center"/>
    </xf>
    <xf numFmtId="170" fontId="11" fillId="12" borderId="3" xfId="0" applyNumberFormat="1" applyFont="1" applyFill="1" applyBorder="1" applyAlignment="1">
      <alignment horizontal="center"/>
    </xf>
    <xf numFmtId="0" fontId="34" fillId="3" borderId="18" xfId="0" applyFont="1" applyFill="1" applyBorder="1"/>
    <xf numFmtId="166" fontId="34" fillId="3" borderId="7" xfId="4" applyNumberFormat="1" applyFont="1" applyFill="1" applyBorder="1" applyAlignment="1">
      <alignment horizontal="center"/>
    </xf>
    <xf numFmtId="170" fontId="0" fillId="21" borderId="57" xfId="0" applyNumberFormat="1" applyFill="1" applyBorder="1" applyAlignment="1">
      <alignment horizontal="center"/>
    </xf>
    <xf numFmtId="166" fontId="0" fillId="21" borderId="60" xfId="4" applyNumberFormat="1" applyFont="1" applyFill="1" applyBorder="1" applyAlignment="1">
      <alignment horizontal="center"/>
    </xf>
    <xf numFmtId="0" fontId="0" fillId="21" borderId="22" xfId="0" applyFill="1" applyBorder="1"/>
    <xf numFmtId="0" fontId="0" fillId="21" borderId="23" xfId="0" applyFill="1" applyBorder="1"/>
    <xf numFmtId="166" fontId="0" fillId="13" borderId="24" xfId="0" applyNumberFormat="1" applyFill="1" applyBorder="1" applyAlignment="1">
      <alignment horizontal="center"/>
    </xf>
    <xf numFmtId="166" fontId="0" fillId="13" borderId="25" xfId="0" applyNumberFormat="1" applyFill="1" applyBorder="1" applyAlignment="1">
      <alignment horizontal="center"/>
    </xf>
    <xf numFmtId="3" fontId="0" fillId="21" borderId="54" xfId="0" applyNumberFormat="1" applyFill="1" applyBorder="1" applyAlignment="1">
      <alignment horizontal="center"/>
    </xf>
    <xf numFmtId="9" fontId="0" fillId="21" borderId="25" xfId="4" applyFont="1" applyFill="1" applyBorder="1" applyAlignment="1">
      <alignment horizontal="center"/>
    </xf>
    <xf numFmtId="0" fontId="19" fillId="5" borderId="0" xfId="0" applyFont="1" applyFill="1" applyAlignment="1">
      <alignment horizontal="center" vertical="center"/>
    </xf>
    <xf numFmtId="0" fontId="4" fillId="21" borderId="25" xfId="0" applyFont="1" applyFill="1" applyBorder="1" applyAlignment="1">
      <alignment horizontal="center" vertical="center"/>
    </xf>
    <xf numFmtId="170" fontId="26" fillId="3" borderId="8" xfId="0" applyNumberFormat="1" applyFont="1" applyFill="1" applyBorder="1" applyAlignment="1">
      <alignment horizontal="center"/>
    </xf>
    <xf numFmtId="9" fontId="0" fillId="21" borderId="26" xfId="4" applyFont="1" applyFill="1" applyBorder="1"/>
    <xf numFmtId="170" fontId="22" fillId="13" borderId="3" xfId="0" applyNumberFormat="1" applyFont="1" applyFill="1" applyBorder="1" applyAlignment="1">
      <alignment horizontal="center"/>
    </xf>
    <xf numFmtId="170" fontId="22" fillId="13" borderId="36" xfId="0" applyNumberFormat="1" applyFont="1" applyFill="1" applyBorder="1" applyAlignment="1">
      <alignment horizontal="center"/>
    </xf>
    <xf numFmtId="170" fontId="26" fillId="3" borderId="3" xfId="0" applyNumberFormat="1" applyFont="1" applyFill="1" applyBorder="1" applyAlignment="1">
      <alignment horizontal="center"/>
    </xf>
    <xf numFmtId="170" fontId="3" fillId="13" borderId="36" xfId="0" applyNumberFormat="1" applyFont="1" applyFill="1" applyBorder="1" applyAlignment="1">
      <alignment horizontal="center"/>
    </xf>
    <xf numFmtId="170" fontId="37" fillId="13" borderId="36" xfId="0" applyNumberFormat="1" applyFont="1" applyFill="1" applyBorder="1" applyAlignment="1">
      <alignment horizontal="center"/>
    </xf>
    <xf numFmtId="3" fontId="26" fillId="5" borderId="3" xfId="0" applyNumberFormat="1" applyFont="1" applyFill="1" applyBorder="1" applyAlignment="1">
      <alignment horizontal="center"/>
    </xf>
    <xf numFmtId="3" fontId="2" fillId="5" borderId="3" xfId="0" applyNumberFormat="1" applyFont="1" applyFill="1" applyBorder="1" applyAlignment="1">
      <alignment horizontal="center"/>
    </xf>
    <xf numFmtId="170" fontId="26" fillId="3" borderId="7" xfId="0" applyNumberFormat="1" applyFont="1" applyFill="1" applyBorder="1" applyAlignment="1">
      <alignment horizontal="center"/>
    </xf>
    <xf numFmtId="0" fontId="4" fillId="21" borderId="19" xfId="0" applyFont="1" applyFill="1" applyBorder="1" applyAlignment="1">
      <alignment horizontal="center" vertical="center"/>
    </xf>
    <xf numFmtId="170" fontId="9" fillId="3" borderId="8" xfId="0" applyNumberFormat="1" applyFont="1" applyFill="1" applyBorder="1" applyAlignment="1">
      <alignment horizontal="center"/>
    </xf>
    <xf numFmtId="0" fontId="0" fillId="21" borderId="26" xfId="0" applyFill="1" applyBorder="1"/>
    <xf numFmtId="3" fontId="9" fillId="5" borderId="3" xfId="0" applyNumberFormat="1" applyFont="1" applyFill="1" applyBorder="1" applyAlignment="1">
      <alignment horizontal="center"/>
    </xf>
    <xf numFmtId="166" fontId="0" fillId="21" borderId="59" xfId="0" applyNumberFormat="1" applyFill="1" applyBorder="1" applyAlignment="1">
      <alignment horizontal="center"/>
    </xf>
    <xf numFmtId="170" fontId="35" fillId="2" borderId="3" xfId="0" applyNumberFormat="1" applyFont="1" applyFill="1" applyBorder="1" applyAlignment="1">
      <alignment horizontal="center"/>
    </xf>
    <xf numFmtId="170" fontId="35" fillId="13" borderId="3" xfId="0" applyNumberFormat="1" applyFont="1" applyFill="1" applyBorder="1" applyAlignment="1">
      <alignment horizontal="center"/>
    </xf>
    <xf numFmtId="170" fontId="9" fillId="3" borderId="10" xfId="0" applyNumberFormat="1" applyFont="1" applyFill="1" applyBorder="1" applyAlignment="1">
      <alignment horizontal="center"/>
    </xf>
    <xf numFmtId="170" fontId="6" fillId="2" borderId="3" xfId="0" applyNumberFormat="1" applyFont="1" applyFill="1" applyBorder="1" applyAlignment="1">
      <alignment horizontal="center"/>
    </xf>
    <xf numFmtId="170" fontId="6" fillId="2" borderId="7" xfId="0" applyNumberFormat="1" applyFont="1" applyFill="1" applyBorder="1" applyAlignment="1">
      <alignment horizontal="center"/>
    </xf>
    <xf numFmtId="170" fontId="6" fillId="13" borderId="7" xfId="0" applyNumberFormat="1" applyFont="1" applyFill="1" applyBorder="1" applyAlignment="1">
      <alignment horizontal="center"/>
    </xf>
    <xf numFmtId="0" fontId="6" fillId="5" borderId="5" xfId="0" applyFont="1" applyFill="1" applyBorder="1"/>
    <xf numFmtId="3" fontId="6" fillId="5" borderId="3" xfId="0" applyNumberFormat="1" applyFont="1" applyFill="1" applyBorder="1" applyAlignment="1">
      <alignment horizontal="center"/>
    </xf>
    <xf numFmtId="170" fontId="4" fillId="13" borderId="3" xfId="0" applyNumberFormat="1" applyFont="1" applyFill="1" applyBorder="1" applyAlignment="1">
      <alignment horizontal="center" wrapText="1"/>
    </xf>
    <xf numFmtId="9" fontId="0" fillId="21" borderId="22" xfId="4" applyFont="1" applyFill="1" applyBorder="1"/>
    <xf numFmtId="0" fontId="21" fillId="4" borderId="0" xfId="0" applyFont="1" applyFill="1" applyAlignment="1">
      <alignment horizontal="center" vertical="center"/>
    </xf>
    <xf numFmtId="0" fontId="21" fillId="4" borderId="43" xfId="0" applyFont="1" applyFill="1" applyBorder="1" applyAlignment="1">
      <alignment horizontal="center" vertical="center"/>
    </xf>
    <xf numFmtId="0" fontId="0" fillId="21" borderId="0" xfId="0" applyFill="1" applyAlignment="1">
      <alignment vertical="center"/>
    </xf>
    <xf numFmtId="0" fontId="22" fillId="21" borderId="0" xfId="0" applyFont="1" applyFill="1" applyAlignment="1">
      <alignment vertical="center"/>
    </xf>
    <xf numFmtId="0" fontId="64" fillId="4" borderId="40" xfId="0" applyFont="1" applyFill="1" applyBorder="1" applyAlignment="1">
      <alignment vertical="center"/>
    </xf>
    <xf numFmtId="0" fontId="21" fillId="4" borderId="40" xfId="0" applyFont="1" applyFill="1" applyBorder="1" applyAlignment="1">
      <alignment horizontal="left" vertical="center" indent="1"/>
    </xf>
    <xf numFmtId="168" fontId="0" fillId="8" borderId="0" xfId="0" applyNumberFormat="1" applyFill="1" applyAlignment="1">
      <alignment horizontal="center" vertical="center"/>
    </xf>
    <xf numFmtId="168" fontId="0" fillId="0" borderId="0" xfId="0" applyNumberFormat="1" applyAlignment="1">
      <alignment vertical="center"/>
    </xf>
    <xf numFmtId="0" fontId="48" fillId="21" borderId="37" xfId="0" applyFont="1" applyFill="1" applyBorder="1" applyAlignment="1">
      <alignment horizontal="center" vertical="center"/>
    </xf>
    <xf numFmtId="0" fontId="22" fillId="5" borderId="3" xfId="0" applyFont="1" applyFill="1" applyBorder="1" applyAlignment="1">
      <alignment horizontal="center" vertical="center"/>
    </xf>
    <xf numFmtId="0" fontId="37" fillId="5" borderId="0" xfId="0" applyFont="1" applyFill="1" applyAlignment="1">
      <alignment vertical="center"/>
    </xf>
    <xf numFmtId="0" fontId="41" fillId="5" borderId="36" xfId="0" applyFont="1" applyFill="1" applyBorder="1" applyAlignment="1">
      <alignment horizontal="left" vertical="center"/>
    </xf>
    <xf numFmtId="0" fontId="48" fillId="5" borderId="37" xfId="0" applyFont="1" applyFill="1" applyBorder="1" applyAlignment="1">
      <alignment horizontal="center" vertical="center"/>
    </xf>
    <xf numFmtId="0" fontId="37" fillId="5" borderId="36" xfId="0" applyFont="1" applyFill="1" applyBorder="1" applyAlignment="1">
      <alignment horizontal="left" vertical="center"/>
    </xf>
    <xf numFmtId="0" fontId="37" fillId="21" borderId="0" xfId="0" applyFont="1" applyFill="1" applyAlignment="1">
      <alignment vertical="center"/>
    </xf>
    <xf numFmtId="0" fontId="5" fillId="21" borderId="0" xfId="0" applyFont="1" applyFill="1"/>
    <xf numFmtId="0" fontId="13" fillId="5" borderId="37" xfId="0" applyFont="1" applyFill="1" applyBorder="1" applyAlignment="1">
      <alignment horizontal="left" wrapText="1" indent="1"/>
    </xf>
    <xf numFmtId="0" fontId="35" fillId="21" borderId="0" xfId="0" applyFont="1" applyFill="1" applyAlignment="1">
      <alignment horizontal="left" indent="1"/>
    </xf>
    <xf numFmtId="0" fontId="0" fillId="21" borderId="0" xfId="0" applyFill="1" applyAlignment="1">
      <alignment horizontal="center" vertical="center"/>
    </xf>
    <xf numFmtId="0" fontId="4" fillId="21" borderId="30" xfId="0" applyFont="1" applyFill="1" applyBorder="1" applyAlignment="1">
      <alignment horizontal="center" vertical="center"/>
    </xf>
    <xf numFmtId="0" fontId="4" fillId="21" borderId="21" xfId="0" applyFont="1" applyFill="1" applyBorder="1" applyAlignment="1">
      <alignment horizontal="center" vertical="center"/>
    </xf>
    <xf numFmtId="0" fontId="5" fillId="21" borderId="0" xfId="0" applyFont="1" applyFill="1" applyAlignment="1">
      <alignment vertical="center"/>
    </xf>
    <xf numFmtId="3" fontId="5" fillId="21" borderId="0" xfId="0" applyNumberFormat="1" applyFont="1" applyFill="1" applyAlignment="1">
      <alignment vertical="center"/>
    </xf>
    <xf numFmtId="3" fontId="22" fillId="6" borderId="0" xfId="0" applyNumberFormat="1" applyFont="1" applyFill="1" applyAlignment="1">
      <alignment horizontal="center"/>
    </xf>
    <xf numFmtId="3" fontId="17" fillId="5" borderId="3" xfId="0" applyNumberFormat="1" applyFont="1" applyFill="1" applyBorder="1" applyAlignment="1">
      <alignment horizontal="center"/>
    </xf>
    <xf numFmtId="3" fontId="17" fillId="5" borderId="28" xfId="0" applyNumberFormat="1" applyFont="1" applyFill="1" applyBorder="1" applyAlignment="1">
      <alignment horizontal="center"/>
    </xf>
    <xf numFmtId="170" fontId="5" fillId="13" borderId="74" xfId="0" applyNumberFormat="1" applyFont="1" applyFill="1" applyBorder="1" applyAlignment="1">
      <alignment horizontal="center"/>
    </xf>
    <xf numFmtId="170" fontId="5" fillId="13" borderId="53" xfId="0" applyNumberFormat="1" applyFont="1" applyFill="1" applyBorder="1" applyAlignment="1">
      <alignment horizontal="center"/>
    </xf>
    <xf numFmtId="0" fontId="0" fillId="21" borderId="82" xfId="0" applyFill="1" applyBorder="1" applyAlignment="1">
      <alignment horizontal="center"/>
    </xf>
    <xf numFmtId="0" fontId="15" fillId="5" borderId="75" xfId="0" applyFont="1" applyFill="1" applyBorder="1" applyAlignment="1">
      <alignment horizontal="left" indent="1"/>
    </xf>
    <xf numFmtId="0" fontId="22" fillId="5" borderId="83" xfId="0" applyFont="1" applyFill="1" applyBorder="1" applyAlignment="1">
      <alignment horizontal="left" vertical="center" indent="1"/>
    </xf>
    <xf numFmtId="0" fontId="4" fillId="5" borderId="30" xfId="0" applyFont="1" applyFill="1" applyBorder="1"/>
    <xf numFmtId="3" fontId="17" fillId="5" borderId="2" xfId="0" applyNumberFormat="1" applyFont="1" applyFill="1" applyBorder="1" applyAlignment="1">
      <alignment horizontal="center"/>
    </xf>
    <xf numFmtId="3" fontId="17" fillId="5" borderId="25" xfId="0" applyNumberFormat="1" applyFont="1" applyFill="1" applyBorder="1" applyAlignment="1">
      <alignment horizontal="center"/>
    </xf>
    <xf numFmtId="0" fontId="35" fillId="5" borderId="74" xfId="0" applyFont="1" applyFill="1" applyBorder="1" applyAlignment="1">
      <alignment horizontal="left" vertical="center" indent="3"/>
    </xf>
    <xf numFmtId="168" fontId="5" fillId="13" borderId="73" xfId="0" applyNumberFormat="1" applyFont="1" applyFill="1" applyBorder="1" applyAlignment="1">
      <alignment horizontal="center"/>
    </xf>
    <xf numFmtId="168" fontId="5" fillId="13" borderId="84" xfId="0" applyNumberFormat="1" applyFont="1" applyFill="1" applyBorder="1" applyAlignment="1">
      <alignment horizontal="center"/>
    </xf>
    <xf numFmtId="168" fontId="5" fillId="13" borderId="85" xfId="0" applyNumberFormat="1" applyFont="1" applyFill="1" applyBorder="1" applyAlignment="1">
      <alignment horizontal="center"/>
    </xf>
    <xf numFmtId="168" fontId="5" fillId="13" borderId="53" xfId="0" applyNumberFormat="1" applyFont="1" applyFill="1" applyBorder="1" applyAlignment="1">
      <alignment horizontal="center"/>
    </xf>
    <xf numFmtId="168" fontId="0" fillId="21" borderId="56" xfId="0" applyNumberFormat="1" applyFill="1" applyBorder="1" applyAlignment="1">
      <alignment horizontal="center"/>
    </xf>
    <xf numFmtId="0" fontId="0" fillId="0" borderId="68" xfId="0" applyBorder="1" applyAlignment="1">
      <alignment horizontal="left" vertical="center" wrapText="1"/>
    </xf>
    <xf numFmtId="166" fontId="35" fillId="5" borderId="32" xfId="0" applyNumberFormat="1" applyFont="1" applyFill="1" applyBorder="1" applyAlignment="1">
      <alignment horizontal="center" vertical="center"/>
    </xf>
    <xf numFmtId="0" fontId="6" fillId="5" borderId="17" xfId="0" applyFont="1" applyFill="1" applyBorder="1" applyAlignment="1">
      <alignment wrapText="1"/>
    </xf>
    <xf numFmtId="0" fontId="31" fillId="5" borderId="83" xfId="0" applyFont="1" applyFill="1" applyBorder="1" applyAlignment="1">
      <alignment vertical="center"/>
    </xf>
    <xf numFmtId="0" fontId="31" fillId="5" borderId="51" xfId="0" applyFont="1" applyFill="1" applyBorder="1" applyAlignment="1">
      <alignment vertical="center"/>
    </xf>
    <xf numFmtId="0" fontId="6" fillId="5" borderId="74" xfId="0" applyFont="1" applyFill="1" applyBorder="1" applyAlignment="1">
      <alignment wrapText="1"/>
    </xf>
    <xf numFmtId="0" fontId="22" fillId="5" borderId="36" xfId="0" applyFont="1" applyFill="1" applyBorder="1" applyAlignment="1">
      <alignment horizontal="center" vertical="center"/>
    </xf>
    <xf numFmtId="0" fontId="74" fillId="22" borderId="0" xfId="0" applyFont="1" applyFill="1" applyAlignment="1">
      <alignment horizontal="right" vertical="center"/>
    </xf>
    <xf numFmtId="0" fontId="75" fillId="0" borderId="0" xfId="0" applyFont="1" applyAlignment="1">
      <alignment vertical="center"/>
    </xf>
    <xf numFmtId="0" fontId="75" fillId="0" borderId="0" xfId="0" applyFont="1" applyAlignment="1">
      <alignment horizontal="right" vertical="center"/>
    </xf>
    <xf numFmtId="0" fontId="76" fillId="23" borderId="0" xfId="0" applyFont="1" applyFill="1" applyAlignment="1">
      <alignment vertical="center"/>
    </xf>
    <xf numFmtId="0" fontId="76" fillId="23" borderId="0" xfId="0" applyFont="1" applyFill="1" applyAlignment="1">
      <alignment horizontal="right" vertical="center"/>
    </xf>
    <xf numFmtId="168" fontId="76" fillId="23" borderId="0" xfId="0" applyNumberFormat="1" applyFont="1" applyFill="1" applyAlignment="1">
      <alignment horizontal="right" vertical="center"/>
    </xf>
    <xf numFmtId="0" fontId="77" fillId="0" borderId="0" xfId="0" applyFont="1" applyAlignment="1">
      <alignment vertical="center"/>
    </xf>
    <xf numFmtId="0" fontId="77" fillId="0" borderId="0" xfId="0" applyFont="1" applyAlignment="1">
      <alignment horizontal="right" vertical="center"/>
    </xf>
    <xf numFmtId="168" fontId="77" fillId="0" borderId="0" xfId="0" applyNumberFormat="1" applyFont="1" applyAlignment="1">
      <alignment horizontal="right" vertical="center"/>
    </xf>
    <xf numFmtId="0" fontId="78" fillId="23" borderId="72" xfId="0" applyFont="1" applyFill="1" applyBorder="1" applyAlignment="1">
      <alignment vertical="center"/>
    </xf>
    <xf numFmtId="0" fontId="79" fillId="0" borderId="0" xfId="0" applyFont="1" applyAlignment="1">
      <alignment vertical="center"/>
    </xf>
    <xf numFmtId="0" fontId="79" fillId="0" borderId="0" xfId="0" applyFont="1" applyAlignment="1">
      <alignment horizontal="right" vertical="center"/>
    </xf>
    <xf numFmtId="166" fontId="79" fillId="0" borderId="0" xfId="0" applyNumberFormat="1" applyFont="1" applyAlignment="1">
      <alignment horizontal="right" vertical="center"/>
    </xf>
    <xf numFmtId="0" fontId="80" fillId="0" borderId="72" xfId="0" applyFont="1" applyBorder="1" applyAlignment="1">
      <alignment vertical="center"/>
    </xf>
    <xf numFmtId="168" fontId="80" fillId="0" borderId="72" xfId="0" applyNumberFormat="1" applyFont="1" applyBorder="1" applyAlignment="1">
      <alignment vertical="center"/>
    </xf>
    <xf numFmtId="0" fontId="81" fillId="5" borderId="0" xfId="0" applyFont="1" applyFill="1" applyAlignment="1">
      <alignment vertical="center"/>
    </xf>
    <xf numFmtId="0" fontId="81" fillId="5" borderId="0" xfId="0" applyFont="1" applyFill="1" applyAlignment="1">
      <alignment horizontal="right" vertical="center"/>
    </xf>
    <xf numFmtId="168" fontId="81" fillId="5" borderId="0" xfId="0" applyNumberFormat="1" applyFont="1" applyFill="1" applyAlignment="1">
      <alignment horizontal="right" vertical="center"/>
    </xf>
    <xf numFmtId="166" fontId="80" fillId="0" borderId="72" xfId="4" applyNumberFormat="1" applyFont="1" applyBorder="1" applyAlignment="1">
      <alignment vertical="center"/>
    </xf>
    <xf numFmtId="0" fontId="76" fillId="24" borderId="0" xfId="0" applyFont="1" applyFill="1" applyAlignment="1">
      <alignment vertical="center"/>
    </xf>
    <xf numFmtId="0" fontId="76" fillId="24" borderId="0" xfId="0" applyFont="1" applyFill="1" applyAlignment="1">
      <alignment horizontal="right" vertical="center"/>
    </xf>
    <xf numFmtId="168" fontId="76" fillId="24" borderId="0" xfId="0" applyNumberFormat="1" applyFont="1" applyFill="1" applyAlignment="1">
      <alignment horizontal="right" vertical="center"/>
    </xf>
    <xf numFmtId="0" fontId="80" fillId="0" borderId="0" xfId="0" applyFont="1" applyAlignment="1">
      <alignment vertical="center"/>
    </xf>
    <xf numFmtId="0" fontId="78" fillId="25" borderId="72" xfId="0" applyFont="1" applyFill="1" applyBorder="1" applyAlignment="1">
      <alignment vertical="center"/>
    </xf>
    <xf numFmtId="0" fontId="80" fillId="0" borderId="72" xfId="0" applyFont="1" applyBorder="1"/>
    <xf numFmtId="170" fontId="80" fillId="0" borderId="72" xfId="0" applyNumberFormat="1" applyFont="1" applyBorder="1"/>
    <xf numFmtId="0" fontId="82" fillId="24" borderId="0" xfId="0" applyFont="1" applyFill="1" applyAlignment="1">
      <alignment vertical="center"/>
    </xf>
    <xf numFmtId="0" fontId="82" fillId="24" borderId="0" xfId="0" applyFont="1" applyFill="1" applyAlignment="1">
      <alignment horizontal="right" vertical="center"/>
    </xf>
    <xf numFmtId="166" fontId="82" fillId="24" borderId="0" xfId="0" applyNumberFormat="1" applyFont="1" applyFill="1" applyAlignment="1">
      <alignment horizontal="right" vertical="center"/>
    </xf>
    <xf numFmtId="0" fontId="83" fillId="0" borderId="0" xfId="0" applyFont="1" applyAlignment="1">
      <alignment vertical="center"/>
    </xf>
    <xf numFmtId="0" fontId="83" fillId="0" borderId="0" xfId="0" applyFont="1" applyAlignment="1">
      <alignment horizontal="right" vertical="center"/>
    </xf>
    <xf numFmtId="168" fontId="83" fillId="0" borderId="0" xfId="0" applyNumberFormat="1" applyFont="1" applyAlignment="1">
      <alignment horizontal="right" vertical="center"/>
    </xf>
    <xf numFmtId="0" fontId="17" fillId="0" borderId="0" xfId="0" applyFont="1" applyAlignment="1">
      <alignment vertical="center"/>
    </xf>
    <xf numFmtId="0" fontId="76" fillId="26" borderId="0" xfId="0" applyFont="1" applyFill="1" applyAlignment="1">
      <alignment vertical="center"/>
    </xf>
    <xf numFmtId="0" fontId="76" fillId="26" borderId="0" xfId="0" applyFont="1" applyFill="1" applyAlignment="1">
      <alignment horizontal="right" vertical="center"/>
    </xf>
    <xf numFmtId="168" fontId="76" fillId="26" borderId="0" xfId="0" applyNumberFormat="1" applyFont="1" applyFill="1" applyAlignment="1">
      <alignment horizontal="right" vertical="center"/>
    </xf>
    <xf numFmtId="0" fontId="84" fillId="0" borderId="0" xfId="0" applyFont="1" applyAlignment="1">
      <alignment vertical="center"/>
    </xf>
    <xf numFmtId="0" fontId="84" fillId="0" borderId="0" xfId="0" applyFont="1" applyAlignment="1">
      <alignment horizontal="right" vertical="center"/>
    </xf>
    <xf numFmtId="168" fontId="84" fillId="0" borderId="0" xfId="0" applyNumberFormat="1" applyFont="1" applyAlignment="1">
      <alignment horizontal="right" vertical="center"/>
    </xf>
    <xf numFmtId="168" fontId="75" fillId="0" borderId="0" xfId="0" applyNumberFormat="1" applyFont="1" applyAlignment="1">
      <alignment horizontal="right" vertical="center"/>
    </xf>
    <xf numFmtId="0" fontId="82" fillId="26" borderId="0" xfId="0" applyFont="1" applyFill="1" applyAlignment="1">
      <alignment vertical="center"/>
    </xf>
    <xf numFmtId="0" fontId="82" fillId="26" borderId="0" xfId="0" applyFont="1" applyFill="1" applyAlignment="1">
      <alignment horizontal="right" vertical="center"/>
    </xf>
    <xf numFmtId="166" fontId="82" fillId="26" borderId="0" xfId="0" applyNumberFormat="1" applyFont="1" applyFill="1" applyAlignment="1">
      <alignment horizontal="right" vertical="center"/>
    </xf>
    <xf numFmtId="0" fontId="76" fillId="25" borderId="0" xfId="0" applyFont="1" applyFill="1" applyAlignment="1">
      <alignment vertical="center"/>
    </xf>
    <xf numFmtId="0" fontId="76" fillId="25" borderId="0" xfId="0" applyFont="1" applyFill="1" applyAlignment="1">
      <alignment horizontal="right" vertical="center"/>
    </xf>
    <xf numFmtId="168" fontId="76" fillId="25" borderId="0" xfId="0" applyNumberFormat="1" applyFont="1" applyFill="1" applyAlignment="1">
      <alignment horizontal="right" vertical="center"/>
    </xf>
    <xf numFmtId="0" fontId="76" fillId="27" borderId="0" xfId="0" applyFont="1" applyFill="1" applyAlignment="1">
      <alignment vertical="center"/>
    </xf>
    <xf numFmtId="0" fontId="76" fillId="27" borderId="0" xfId="0" applyFont="1" applyFill="1" applyAlignment="1">
      <alignment horizontal="right" vertical="center"/>
    </xf>
    <xf numFmtId="168" fontId="76" fillId="27" borderId="0" xfId="0" applyNumberFormat="1" applyFont="1" applyFill="1" applyAlignment="1">
      <alignment horizontal="right" vertical="center"/>
    </xf>
    <xf numFmtId="0" fontId="80" fillId="0" borderId="72" xfId="0" applyFont="1" applyBorder="1" applyAlignment="1">
      <alignment horizontal="center" vertical="center"/>
    </xf>
    <xf numFmtId="173" fontId="80" fillId="0" borderId="72" xfId="6" applyNumberFormat="1" applyFont="1" applyBorder="1" applyAlignment="1">
      <alignment horizontal="center" vertical="center"/>
    </xf>
    <xf numFmtId="0" fontId="76" fillId="28" borderId="0" xfId="0" applyFont="1" applyFill="1" applyAlignment="1">
      <alignment vertical="center"/>
    </xf>
    <xf numFmtId="0" fontId="76" fillId="28" borderId="0" xfId="0" applyFont="1" applyFill="1" applyAlignment="1">
      <alignment horizontal="right" vertical="center"/>
    </xf>
    <xf numFmtId="168" fontId="76" fillId="28" borderId="0" xfId="0" applyNumberFormat="1" applyFont="1" applyFill="1" applyAlignment="1">
      <alignment horizontal="right" vertical="center"/>
    </xf>
    <xf numFmtId="0" fontId="85" fillId="0" borderId="0" xfId="0" applyFont="1" applyAlignment="1">
      <alignment horizontal="left" vertical="center"/>
    </xf>
    <xf numFmtId="0" fontId="85" fillId="0" borderId="0" xfId="0" applyFont="1" applyAlignment="1">
      <alignment horizontal="right" vertical="center"/>
    </xf>
    <xf numFmtId="0" fontId="85" fillId="0" borderId="0" xfId="0" applyFont="1" applyAlignment="1">
      <alignment vertical="center"/>
    </xf>
    <xf numFmtId="0" fontId="22" fillId="5" borderId="73" xfId="0" applyFont="1" applyFill="1" applyBorder="1" applyAlignment="1">
      <alignment vertical="center" wrapText="1"/>
    </xf>
    <xf numFmtId="0" fontId="22" fillId="5" borderId="73" xfId="0" applyFont="1" applyFill="1" applyBorder="1" applyAlignment="1">
      <alignment vertical="center"/>
    </xf>
    <xf numFmtId="0" fontId="0" fillId="8" borderId="50" xfId="0" quotePrefix="1" applyFill="1" applyBorder="1" applyAlignment="1">
      <alignment horizontal="right" vertical="center"/>
    </xf>
    <xf numFmtId="0" fontId="0" fillId="8" borderId="3" xfId="0" quotePrefix="1" applyFill="1" applyBorder="1" applyAlignment="1">
      <alignment horizontal="right" vertical="center"/>
    </xf>
    <xf numFmtId="168" fontId="6" fillId="8" borderId="71" xfId="0" applyNumberFormat="1" applyFont="1" applyFill="1" applyBorder="1" applyAlignment="1" applyProtection="1">
      <alignment horizontal="center"/>
      <protection locked="0"/>
    </xf>
    <xf numFmtId="168" fontId="35" fillId="8" borderId="3" xfId="0" applyNumberFormat="1" applyFont="1" applyFill="1" applyBorder="1" applyAlignment="1">
      <alignment horizontal="center"/>
    </xf>
    <xf numFmtId="0" fontId="68" fillId="0" borderId="0" xfId="0" applyFont="1" applyAlignment="1">
      <alignment horizontal="left" vertical="center"/>
    </xf>
    <xf numFmtId="166" fontId="35" fillId="13" borderId="32" xfId="0" applyNumberFormat="1" applyFont="1" applyFill="1" applyBorder="1" applyAlignment="1">
      <alignment horizontal="center" vertical="center"/>
    </xf>
    <xf numFmtId="3" fontId="17" fillId="5" borderId="86" xfId="0" applyNumberFormat="1" applyFont="1" applyFill="1" applyBorder="1" applyAlignment="1">
      <alignment horizontal="center"/>
    </xf>
    <xf numFmtId="3" fontId="17" fillId="5" borderId="84" xfId="0" applyNumberFormat="1" applyFont="1" applyFill="1" applyBorder="1" applyAlignment="1">
      <alignment horizontal="center"/>
    </xf>
    <xf numFmtId="0" fontId="21" fillId="4" borderId="40" xfId="0" applyFont="1" applyFill="1" applyBorder="1" applyAlignment="1">
      <alignment horizontal="center" vertical="center"/>
    </xf>
    <xf numFmtId="0" fontId="21" fillId="4" borderId="41" xfId="0" applyFont="1" applyFill="1" applyBorder="1" applyAlignment="1">
      <alignment horizontal="center" vertical="center"/>
    </xf>
    <xf numFmtId="0" fontId="0" fillId="10" borderId="0" xfId="0" applyFill="1" applyAlignment="1">
      <alignment horizontal="left" vertical="center" wrapText="1"/>
    </xf>
    <xf numFmtId="0" fontId="4" fillId="5" borderId="18" xfId="0" applyFont="1" applyFill="1" applyBorder="1" applyAlignment="1">
      <alignment horizontal="left"/>
    </xf>
    <xf numFmtId="0" fontId="6" fillId="8" borderId="71" xfId="0" applyFont="1" applyFill="1" applyBorder="1"/>
    <xf numFmtId="0" fontId="4" fillId="5" borderId="74" xfId="0" applyFont="1" applyFill="1" applyBorder="1" applyAlignment="1">
      <alignment horizontal="left"/>
    </xf>
    <xf numFmtId="168" fontId="35" fillId="7" borderId="78" xfId="0" applyNumberFormat="1" applyFont="1" applyFill="1" applyBorder="1" applyAlignment="1" applyProtection="1">
      <alignment horizontal="center"/>
      <protection locked="0"/>
    </xf>
    <xf numFmtId="0" fontId="22" fillId="6" borderId="63" xfId="0" applyFont="1" applyFill="1" applyBorder="1" applyAlignment="1">
      <alignment horizontal="center" vertical="center" wrapText="1"/>
    </xf>
    <xf numFmtId="0" fontId="22" fillId="6" borderId="66" xfId="0" applyFont="1" applyFill="1" applyBorder="1" applyAlignment="1">
      <alignment horizontal="center" vertical="center" wrapText="1"/>
    </xf>
    <xf numFmtId="0" fontId="22" fillId="0" borderId="0" xfId="0" applyFont="1" applyAlignment="1">
      <alignment horizontal="left" vertical="center" wrapText="1"/>
    </xf>
    <xf numFmtId="0" fontId="0" fillId="10" borderId="62" xfId="0" applyFill="1" applyBorder="1" applyAlignment="1">
      <alignment horizontal="left" vertical="center"/>
    </xf>
    <xf numFmtId="0" fontId="0" fillId="10" borderId="63" xfId="0" applyFill="1" applyBorder="1" applyAlignment="1">
      <alignment horizontal="left" vertical="center" wrapText="1"/>
    </xf>
    <xf numFmtId="0" fontId="0" fillId="10" borderId="63" xfId="0" applyFill="1" applyBorder="1" applyAlignment="1">
      <alignment horizontal="left" vertical="center"/>
    </xf>
    <xf numFmtId="0" fontId="0" fillId="10" borderId="64" xfId="0" applyFill="1" applyBorder="1" applyAlignment="1">
      <alignment horizontal="left" vertical="center" wrapText="1"/>
    </xf>
    <xf numFmtId="0" fontId="0" fillId="10" borderId="64" xfId="0" applyFill="1" applyBorder="1" applyAlignment="1">
      <alignment horizontal="left" vertical="center"/>
    </xf>
    <xf numFmtId="0" fontId="0" fillId="10" borderId="0" xfId="0" applyFill="1" applyAlignment="1">
      <alignment horizontal="left" vertical="center" wrapText="1"/>
    </xf>
    <xf numFmtId="0" fontId="0" fillId="10" borderId="0" xfId="0" applyFill="1" applyAlignment="1">
      <alignment horizontal="left" vertical="center"/>
    </xf>
    <xf numFmtId="0" fontId="44" fillId="10" borderId="0" xfId="0" applyFont="1" applyFill="1" applyAlignment="1">
      <alignment horizontal="left" vertical="center"/>
    </xf>
    <xf numFmtId="0" fontId="9" fillId="12" borderId="0" xfId="0" applyFont="1" applyFill="1" applyAlignment="1">
      <alignment horizontal="center" vertical="center"/>
    </xf>
    <xf numFmtId="0" fontId="0" fillId="0" borderId="68" xfId="0" applyBorder="1" applyAlignment="1">
      <alignment horizontal="left" vertical="center" wrapText="1"/>
    </xf>
    <xf numFmtId="0" fontId="11" fillId="4" borderId="0" xfId="0" applyFont="1" applyFill="1" applyAlignment="1">
      <alignment horizontal="left" vertical="center"/>
    </xf>
    <xf numFmtId="0" fontId="9" fillId="4" borderId="0" xfId="0" applyFont="1" applyFill="1" applyAlignment="1">
      <alignment horizontal="left" vertical="center"/>
    </xf>
    <xf numFmtId="0" fontId="9" fillId="17" borderId="0" xfId="0" applyFont="1" applyFill="1" applyAlignment="1">
      <alignment horizontal="left" vertical="center"/>
    </xf>
    <xf numFmtId="0" fontId="6" fillId="5" borderId="36" xfId="0" applyFont="1" applyFill="1" applyBorder="1" applyAlignment="1">
      <alignment horizontal="left" vertical="center" wrapText="1"/>
    </xf>
    <xf numFmtId="0" fontId="9" fillId="4" borderId="0" xfId="0" applyFont="1" applyFill="1" applyAlignment="1">
      <alignment horizontal="center" vertical="center"/>
    </xf>
    <xf numFmtId="0" fontId="47" fillId="5" borderId="36" xfId="0" applyFont="1" applyFill="1" applyBorder="1" applyAlignment="1">
      <alignment horizontal="center" vertical="center"/>
    </xf>
    <xf numFmtId="0" fontId="45" fillId="5" borderId="36" xfId="0" applyFont="1" applyFill="1" applyBorder="1" applyAlignment="1">
      <alignment horizontal="center" vertical="center"/>
    </xf>
    <xf numFmtId="0" fontId="9" fillId="3" borderId="0" xfId="0" applyFont="1" applyFill="1" applyAlignment="1">
      <alignment horizontal="center" vertical="center"/>
    </xf>
    <xf numFmtId="0" fontId="19" fillId="4" borderId="0" xfId="0" applyFont="1" applyFill="1" applyAlignment="1">
      <alignment horizontal="center" vertical="center"/>
    </xf>
    <xf numFmtId="0" fontId="78" fillId="28" borderId="81" xfId="0" applyFont="1" applyFill="1" applyBorder="1" applyAlignment="1">
      <alignment horizontal="center" vertical="center"/>
    </xf>
    <xf numFmtId="0" fontId="78" fillId="28" borderId="80" xfId="0" applyFont="1" applyFill="1" applyBorder="1" applyAlignment="1">
      <alignment horizontal="center" vertical="center"/>
    </xf>
    <xf numFmtId="0" fontId="78" fillId="28" borderId="79" xfId="0" applyFont="1" applyFill="1" applyBorder="1" applyAlignment="1">
      <alignment horizontal="center" vertical="center"/>
    </xf>
    <xf numFmtId="0" fontId="74" fillId="22" borderId="0" xfId="0" applyFont="1" applyFill="1" applyAlignment="1">
      <alignment horizontal="left" vertical="center"/>
    </xf>
  </cellXfs>
  <cellStyles count="7">
    <cellStyle name="Euro" xfId="2" xr:uid="{00000000-0005-0000-0000-000000000000}"/>
    <cellStyle name="Lien hypertexte" xfId="5" builtinId="8"/>
    <cellStyle name="Milliers" xfId="6" builtinId="3"/>
    <cellStyle name="Milliers 2" xfId="3" xr:uid="{00000000-0005-0000-0000-000003000000}"/>
    <cellStyle name="Normal" xfId="0" builtinId="0"/>
    <cellStyle name="Normal 2" xfId="1" xr:uid="{00000000-0005-0000-0000-000005000000}"/>
    <cellStyle name="Pourcentage" xfId="4" builtinId="5"/>
  </cellStyles>
  <dxfs count="459">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rgb="FF9C0006"/>
      </font>
      <fill>
        <patternFill>
          <bgColor rgb="FFFFC7CE"/>
        </patternFill>
      </fill>
    </dxf>
    <dxf>
      <font>
        <color rgb="FF006100"/>
      </font>
      <fill>
        <patternFill>
          <bgColor rgb="FFC6EFCE"/>
        </patternFill>
      </fill>
    </dxf>
    <dxf>
      <font>
        <color theme="0"/>
      </font>
      <fill>
        <patternFill>
          <bgColor rgb="FFFF0000"/>
        </patternFill>
      </fill>
    </dxf>
    <dxf>
      <font>
        <color theme="0"/>
      </font>
      <fill>
        <patternFill>
          <bgColor rgb="FFFF0000"/>
        </patternFill>
      </fill>
    </dxf>
    <dxf>
      <font>
        <color rgb="FF9C0006"/>
      </font>
      <fill>
        <patternFill>
          <bgColor rgb="FFFFC7CE"/>
        </patternFill>
      </fill>
    </dxf>
    <dxf>
      <font>
        <color rgb="FF006100"/>
      </font>
      <fill>
        <patternFill>
          <bgColor rgb="FFC6EFCE"/>
        </patternFill>
      </fill>
    </dxf>
    <dxf>
      <font>
        <color theme="0"/>
      </font>
      <fill>
        <patternFill>
          <bgColor rgb="FFFF0000"/>
        </patternFill>
      </fill>
    </dxf>
    <dxf>
      <font>
        <color theme="0"/>
      </font>
      <fill>
        <patternFill>
          <bgColor rgb="FFFF0000"/>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val="0"/>
        <i val="0"/>
        <strike val="0"/>
        <condense val="0"/>
        <extend val="0"/>
        <outline val="0"/>
        <shadow val="0"/>
        <u val="none"/>
        <vertAlign val="baseline"/>
        <sz val="10"/>
        <color theme="1"/>
        <name val="Franklin Gothic Book"/>
        <scheme val="minor"/>
      </font>
      <numFmt numFmtId="3" formatCode="#,##0"/>
      <fill>
        <patternFill patternType="solid">
          <fgColor theme="0" tint="-0.14999847407452621"/>
          <bgColor rgb="FFFFFF00"/>
        </patternFill>
      </fill>
      <alignment vertical="center" textRotation="0" indent="0" justifyLastLine="0" shrinkToFit="0" readingOrder="0"/>
      <border diagonalUp="0" diagonalDown="0">
        <left style="thin">
          <color indexed="64"/>
        </left>
        <right/>
        <top/>
        <bottom/>
      </border>
      <protection locked="0" hidden="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166" formatCode="0.0%"/>
      <fill>
        <patternFill patternType="solid">
          <fgColor theme="0" tint="-0.14999847407452621"/>
          <bgColor rgb="FFFFFF00"/>
        </patternFill>
      </fill>
      <alignment vertical="center" textRotation="0" indent="0" justifyLastLine="0" shrinkToFit="0" readingOrder="0"/>
      <border diagonalUp="0" diagonalDown="0">
        <left style="thin">
          <color indexed="64"/>
        </left>
        <right/>
        <top/>
        <bottom/>
      </border>
      <protection locked="0" hidden="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theme="0" tint="-0.14999847407452621"/>
          <bgColor rgb="FFFFFF00"/>
        </patternFill>
      </fill>
      <alignment vertical="center" textRotation="0" indent="0" justifyLastLine="0" shrinkToFit="0" readingOrder="0"/>
      <border diagonalUp="0" diagonalDown="0">
        <left style="thin">
          <color indexed="64"/>
        </left>
        <right/>
        <top/>
        <bottom/>
      </border>
      <protection locked="0" hidden="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168" formatCode="#,##0.0"/>
      <fill>
        <patternFill patternType="solid">
          <fgColor theme="0" tint="-0.14999847407452621"/>
          <bgColor rgb="FFFFFF00"/>
        </patternFill>
      </fill>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theme="0" tint="-0.14999847407452621"/>
          <bgColor rgb="FFFFFF00"/>
        </patternFill>
      </fill>
      <alignment vertical="center" textRotation="0" indent="0" justifyLastLine="0" shrinkToFit="0" readingOrder="0"/>
      <border diagonalUp="0" diagonalDown="0">
        <left style="thin">
          <color indexed="64"/>
        </left>
        <right style="thin">
          <color indexed="64"/>
        </right>
        <top/>
        <bottom/>
        <vertical/>
        <horizontal/>
      </border>
      <protection locked="0" hidden="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theme="0" tint="-0.14999847407452621"/>
          <bgColor rgb="FFFFFF00"/>
        </patternFill>
      </fill>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168" formatCode="#,##0.0"/>
      <fill>
        <patternFill patternType="solid">
          <fgColor theme="0" tint="-0.14999847407452621"/>
          <bgColor rgb="FFFFFF00"/>
        </patternFill>
      </fill>
      <alignment horizontal="general" vertical="center" textRotation="0" wrapText="0" indent="0" justifyLastLine="0" shrinkToFit="0" readingOrder="0"/>
      <border diagonalUp="0" diagonalDown="0">
        <left style="thin">
          <color indexed="64"/>
        </left>
        <right style="thin">
          <color indexed="64"/>
        </right>
        <top/>
        <bottom/>
        <vertical/>
        <horizontal/>
      </border>
      <protection locked="0" hidden="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168" formatCode="#,##0.0"/>
      <fill>
        <patternFill patternType="solid">
          <fgColor theme="0" tint="-0.14999847407452621"/>
          <bgColor rgb="FFFFFF00"/>
        </patternFill>
      </fill>
      <alignment horizontal="general" vertical="center" textRotation="0" wrapText="0" indent="0" justifyLastLine="0" shrinkToFit="0" readingOrder="0"/>
      <border diagonalUp="0" diagonalDown="0">
        <left style="thin">
          <color indexed="64"/>
        </left>
        <right style="thin">
          <color indexed="64"/>
        </right>
        <top/>
        <bottom/>
        <vertical/>
        <horizontal/>
      </border>
      <protection locked="0" hidden="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168" formatCode="#,##0.0"/>
      <fill>
        <patternFill patternType="solid">
          <fgColor theme="0" tint="-0.14999847407452621"/>
          <bgColor rgb="FFFFFF00"/>
        </patternFill>
      </fill>
      <alignment horizontal="general" vertical="center" textRotation="0" wrapText="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168" formatCode="#,##0.0"/>
      <fill>
        <patternFill patternType="solid">
          <fgColor theme="0" tint="-0.14999847407452621"/>
          <bgColor theme="8" tint="0.59999389629810485"/>
        </patternFill>
      </fill>
      <alignment vertical="center" textRotation="0" 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theme="0" tint="-0.14999847407452621"/>
          <bgColor rgb="FFFFFF00"/>
        </patternFill>
      </fill>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19" formatCode="dd/mm/yyyy"/>
      <fill>
        <patternFill patternType="solid">
          <fgColor theme="0" tint="-0.14999847407452621"/>
          <bgColor rgb="FFFFFF00"/>
        </patternFill>
      </fill>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family val="2"/>
        <scheme val="minor"/>
      </font>
      <numFmt numFmtId="19" formatCode="dd/mm/yyyy"/>
      <fill>
        <patternFill patternType="solid">
          <fgColor theme="0" tint="-0.14999847407452621"/>
          <bgColor rgb="FFFFFF00"/>
        </patternFill>
      </fill>
      <alignment horizontal="general" vertical="center" textRotation="0" wrapText="0" indent="0" justifyLastLine="0" shrinkToFit="0" readingOrder="0"/>
      <border diagonalUp="0" diagonalDown="0">
        <left style="thin">
          <color indexed="64"/>
        </left>
        <right style="thin">
          <color indexed="64"/>
        </right>
        <top/>
        <bottom/>
        <vertical/>
        <horizontal/>
      </border>
      <protection locked="0" hidden="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166" formatCode="0.0%"/>
      <fill>
        <patternFill patternType="solid">
          <fgColor theme="0" tint="-0.14999847407452621"/>
          <bgColor rgb="FFFFFF00"/>
        </patternFill>
      </fill>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theme="0" tint="-0.14999847407452621"/>
          <bgColor rgb="FFFFFF00"/>
        </patternFill>
      </fill>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0"/>
        <color theme="1"/>
        <name val="Franklin Gothic Book"/>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theme="0" tint="-0.14999847407452621"/>
          <bgColor rgb="FFFFFF00"/>
        </patternFill>
      </fill>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0"/>
        <color theme="1"/>
        <name val="Franklin Gothic Book"/>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theme="0" tint="-0.14999847407452621"/>
          <bgColor rgb="FFFFFF00"/>
        </patternFill>
      </fill>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0"/>
        <color theme="1"/>
        <name val="Franklin Gothic Book"/>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theme="0" tint="-0.14999847407452621"/>
          <bgColor rgb="FFFFFF00"/>
        </patternFill>
      </fill>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0"/>
        <color theme="1"/>
        <name val="Franklin Gothic Book"/>
        <scheme val="minor"/>
      </font>
      <fill>
        <patternFill patternType="none">
          <fgColor indexed="64"/>
          <bgColor indexed="65"/>
        </patternFill>
      </fill>
      <border diagonalUp="0" diagonalDown="0" outline="0">
        <left/>
        <right/>
        <top/>
        <bottom/>
      </border>
    </dxf>
    <dxf>
      <font>
        <sz val="10"/>
      </font>
      <numFmt numFmtId="3" formatCode="#,##0"/>
      <fill>
        <patternFill patternType="solid">
          <fgColor theme="0" tint="-0.14999847407452621"/>
          <bgColor rgb="FFFFFF00"/>
        </patternFill>
      </fill>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0"/>
        <color theme="1"/>
        <name val="Franklin Gothic Book"/>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theme="1"/>
        <name val="Franklin Gothic Book"/>
        <scheme val="minor"/>
      </font>
      <fill>
        <patternFill patternType="solid">
          <fgColor theme="0" tint="-0.14999847407452621"/>
          <bgColor rgb="FFFFFF00"/>
        </patternFill>
      </fill>
      <alignment vertical="center" textRotation="0" indent="0" justifyLastLine="0" shrinkToFit="0" readingOrder="0"/>
      <protection locked="0" hidden="0"/>
    </dxf>
    <dxf>
      <font>
        <b val="0"/>
        <i val="0"/>
        <strike val="0"/>
        <condense val="0"/>
        <extend val="0"/>
        <outline val="0"/>
        <shadow val="0"/>
        <u val="none"/>
        <vertAlign val="baseline"/>
        <sz val="10"/>
        <color theme="1"/>
        <name val="Franklin Gothic Book"/>
        <scheme val="minor"/>
      </font>
      <fill>
        <patternFill patternType="none">
          <fgColor indexed="64"/>
          <bgColor indexed="65"/>
        </patternFill>
      </fill>
      <border diagonalUp="0" diagonalDown="0" outline="0">
        <left/>
        <right/>
        <top/>
        <bottom/>
      </border>
    </dxf>
    <dxf>
      <border outline="0">
        <left style="medium">
          <color rgb="FF000000"/>
        </left>
        <right style="medium">
          <color rgb="FF000000"/>
        </right>
        <top style="medium">
          <color rgb="FF000000"/>
        </top>
        <bottom style="medium">
          <color rgb="FF000000"/>
        </bottom>
      </border>
    </dxf>
    <dxf>
      <font>
        <b val="0"/>
        <i val="0"/>
        <strike val="0"/>
        <condense val="0"/>
        <extend val="0"/>
        <outline val="0"/>
        <shadow val="0"/>
        <u val="none"/>
        <vertAlign val="baseline"/>
        <sz val="10"/>
        <color rgb="FF000000"/>
        <name val="Franklin Gothic Book"/>
        <scheme val="none"/>
      </font>
      <numFmt numFmtId="3" formatCode="#,##0"/>
      <fill>
        <patternFill patternType="solid">
          <fgColor theme="0" tint="-0.14999847407452621"/>
          <bgColor rgb="FFFFFF00"/>
        </patternFill>
      </fill>
      <alignment vertic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solid">
          <fgColor theme="0" tint="-0.14999847407452621"/>
          <bgColor rgb="FFFFFF00"/>
        </patternFill>
      </fill>
      <alignment vertical="center" textRotation="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border diagonalUp="0" diagonalDown="0">
        <left style="thin">
          <color indexed="64"/>
        </left>
        <right style="thin">
          <color indexed="64"/>
        </right>
        <top style="medium">
          <color auto="1"/>
        </top>
        <bottom style="medium">
          <color auto="1"/>
        </bottom>
        <vertical/>
        <horizontal style="medium">
          <color auto="1"/>
        </horizontal>
      </border>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fill>
        <patternFill patternType="solid">
          <fgColor indexed="64"/>
          <bgColor theme="8" tint="0.39997558519241921"/>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Franklin Gothic Book"/>
        <scheme val="minor"/>
      </font>
      <numFmt numFmtId="3" formatCode="#,##0"/>
      <fill>
        <patternFill patternType="solid">
          <fgColor indexed="64"/>
          <bgColor theme="8" tint="0.39997558519241921"/>
        </patternFill>
      </fill>
      <alignment horizontal="center" textRotation="0" indent="0" justifyLastLine="0" shrinkToFit="0" readingOrder="0"/>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ill>
        <patternFill patternType="none">
          <fgColor indexed="64"/>
          <bgColor theme="0"/>
        </patternFill>
      </fill>
      <border diagonalUp="0" diagonalDown="0" outline="0">
        <left/>
        <right style="thin">
          <color indexed="64"/>
        </right>
        <top style="medium">
          <color auto="1"/>
        </top>
        <bottom style="medium">
          <color auto="1"/>
        </bottom>
      </border>
    </dxf>
    <dxf>
      <font>
        <b val="0"/>
        <i val="0"/>
        <strike val="0"/>
        <condense val="0"/>
        <extend val="0"/>
        <outline val="0"/>
        <shadow val="0"/>
        <u val="none"/>
        <vertAlign val="baseline"/>
        <sz val="10"/>
        <color theme="1"/>
        <name val="Franklin Gothic Book"/>
        <scheme val="minor"/>
      </font>
      <fill>
        <patternFill patternType="none">
          <fgColor indexed="64"/>
          <bgColor indexed="65"/>
        </patternFill>
      </fill>
      <border diagonalUp="0" diagonalDown="0" outline="0">
        <left/>
        <right/>
        <top/>
        <bottom/>
      </border>
    </dxf>
    <dxf>
      <fill>
        <patternFill patternType="none">
          <fgColor indexed="64"/>
          <bgColor theme="0"/>
        </patternFill>
      </fill>
      <alignment horizontal="center" textRotation="0" indent="0" justifyLastLine="0" shrinkToFit="0" readingOrder="0"/>
      <border diagonalUp="0" diagonalDown="0" outline="0">
        <left/>
        <right/>
        <top style="medium">
          <color auto="1"/>
        </top>
        <bottom style="medium">
          <color auto="1"/>
        </bottom>
      </border>
    </dxf>
    <dxf>
      <font>
        <b val="0"/>
        <i val="0"/>
        <strike val="0"/>
        <condense val="0"/>
        <extend val="0"/>
        <outline val="0"/>
        <shadow val="0"/>
        <u val="none"/>
        <vertAlign val="baseline"/>
        <sz val="10"/>
        <color theme="1"/>
        <name val="Franklin Gothic Book"/>
        <scheme val="minor"/>
      </font>
      <fill>
        <patternFill patternType="none">
          <fgColor indexed="64"/>
          <bgColor indexed="65"/>
        </patternFill>
      </fill>
      <border diagonalUp="0" diagonalDown="0" outline="0">
        <left/>
        <right/>
        <top/>
        <bottom/>
      </border>
    </dxf>
    <dxf>
      <font>
        <strike val="0"/>
        <outline val="0"/>
        <shadow val="0"/>
        <u val="none"/>
        <vertAlign val="baseline"/>
        <color auto="1"/>
        <name val="Franklin Gothic Book"/>
        <scheme val="minor"/>
      </font>
      <fill>
        <patternFill patternType="none">
          <fgColor indexed="64"/>
          <bgColor theme="0"/>
        </patternFill>
      </fill>
      <border diagonalUp="0" diagonalDown="0" outline="0">
        <left/>
        <right/>
        <top style="medium">
          <color auto="1"/>
        </top>
        <bottom style="medium">
          <color auto="1"/>
        </bottom>
      </border>
    </dxf>
    <dxf>
      <font>
        <b val="0"/>
        <i val="0"/>
        <strike val="0"/>
        <condense val="0"/>
        <extend val="0"/>
        <outline val="0"/>
        <shadow val="0"/>
        <u val="none"/>
        <vertAlign val="baseline"/>
        <sz val="10"/>
        <color theme="1"/>
        <name val="Franklin Gothic Book"/>
        <scheme val="minor"/>
      </font>
      <fill>
        <patternFill patternType="none">
          <fgColor indexed="64"/>
          <bgColor indexed="65"/>
        </patternFill>
      </fill>
      <border diagonalUp="0" diagonalDown="0" outline="0">
        <left/>
        <right/>
        <top/>
        <bottom/>
      </border>
    </dxf>
    <dxf>
      <fill>
        <patternFill patternType="none">
          <fgColor indexed="64"/>
          <bgColor theme="0"/>
        </patternFill>
      </fill>
      <border diagonalUp="0" diagonalDown="0" outline="0">
        <left style="thin">
          <color indexed="64"/>
        </left>
        <right/>
        <top style="medium">
          <color auto="1"/>
        </top>
        <bottom style="medium">
          <color auto="1"/>
        </bottom>
      </border>
    </dxf>
    <dxf>
      <font>
        <b val="0"/>
        <i val="0"/>
        <strike val="0"/>
        <condense val="0"/>
        <extend val="0"/>
        <outline val="0"/>
        <shadow val="0"/>
        <u val="none"/>
        <vertAlign val="baseline"/>
        <sz val="10"/>
        <color theme="1"/>
        <name val="Franklin Gothic Book"/>
        <scheme val="minor"/>
      </font>
      <fill>
        <patternFill patternType="none">
          <fgColor indexed="64"/>
          <bgColor indexed="65"/>
        </patternFill>
      </fill>
      <border diagonalUp="0" diagonalDown="0" outline="0">
        <left/>
        <right/>
        <top/>
        <bottom/>
      </border>
    </dxf>
    <dxf>
      <font>
        <b val="0"/>
        <i val="0"/>
        <strike val="0"/>
        <condense val="0"/>
        <extend val="0"/>
        <outline val="0"/>
        <shadow val="0"/>
        <u val="none"/>
        <vertAlign val="baseline"/>
        <sz val="10"/>
        <color theme="1"/>
        <name val="Franklin Gothic Book"/>
        <scheme val="minor"/>
      </font>
      <fill>
        <patternFill patternType="none">
          <fgColor indexed="64"/>
          <bgColor theme="0"/>
        </patternFill>
      </fill>
    </dxf>
    <dxf>
      <font>
        <b val="0"/>
        <i val="0"/>
        <strike val="0"/>
        <condense val="0"/>
        <extend val="0"/>
        <outline val="0"/>
        <shadow val="0"/>
        <u val="none"/>
        <vertAlign val="baseline"/>
        <sz val="10"/>
        <color theme="1"/>
        <name val="Franklin Gothic Book"/>
        <scheme val="minor"/>
      </font>
      <fill>
        <patternFill patternType="none">
          <fgColor indexed="64"/>
          <bgColor indexed="65"/>
        </patternFill>
      </fill>
      <border diagonalUp="0" diagonalDown="0" outline="0">
        <left/>
        <right/>
        <top/>
        <bottom/>
      </border>
    </dxf>
    <dxf>
      <border outline="0">
        <left style="medium">
          <color rgb="FF000000"/>
        </left>
        <right style="medium">
          <color rgb="FF000000"/>
        </right>
        <top style="medium">
          <color rgb="FF000000"/>
        </top>
        <bottom style="medium">
          <color rgb="FF000000"/>
        </bottom>
      </border>
    </dxf>
    <dxf>
      <font>
        <b val="0"/>
        <i val="0"/>
        <strike val="0"/>
        <condense val="0"/>
        <extend val="0"/>
        <outline val="0"/>
        <shadow val="0"/>
        <u val="none"/>
        <vertAlign val="baseline"/>
        <sz val="10"/>
        <color rgb="FF000000"/>
        <name val="Franklin Gothic Book"/>
        <scheme val="none"/>
      </font>
      <fill>
        <patternFill patternType="none">
          <fgColor rgb="FF000000"/>
          <bgColor rgb="FFFFFFFF"/>
        </patternFill>
      </fill>
    </dxf>
    <dxf>
      <font>
        <b val="0"/>
        <i val="0"/>
        <strike val="0"/>
        <condense val="0"/>
        <extend val="0"/>
        <outline val="0"/>
        <shadow val="0"/>
        <u val="none"/>
        <vertAlign val="baseline"/>
        <sz val="10"/>
        <color theme="1"/>
        <name val="Franklin Gothic Book"/>
        <scheme val="minor"/>
      </font>
      <numFmt numFmtId="3" formatCode="#,##0"/>
      <fill>
        <patternFill patternType="none">
          <fgColor indexed="64"/>
          <bgColor indexed="65"/>
        </patternFill>
      </fill>
      <border diagonalUp="0" diagonalDown="0" outline="0">
        <left style="thin">
          <color indexed="64"/>
        </left>
        <right style="thin">
          <color indexed="64"/>
        </right>
        <top/>
        <bottom/>
      </border>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ill>
        <patternFill>
          <bgColor theme="0"/>
        </patternFill>
      </fill>
    </dxf>
    <dxf>
      <fill>
        <patternFill>
          <bgColor theme="0"/>
        </patternFill>
      </fill>
    </dxf>
    <dxf>
      <fill>
        <patternFill>
          <bgColor theme="0"/>
        </patternFill>
      </fill>
    </dxf>
    <dxf>
      <fill>
        <patternFill>
          <bgColor theme="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ill>
        <patternFill>
          <bgColor theme="4"/>
        </patternFill>
      </fill>
    </dxf>
    <dxf>
      <fill>
        <patternFill>
          <bgColor theme="4"/>
        </patternFill>
      </fill>
    </dxf>
  </dxfs>
  <tableStyles count="0" defaultTableStyle="TableStyleMedium2" defaultPivotStyle="PivotStyleLight16"/>
  <colors>
    <mruColors>
      <color rgb="FFED71BB"/>
      <color rgb="FF009999"/>
      <color rgb="FF33CCCC"/>
      <color rgb="FFCCECFF"/>
      <color rgb="FFA5C5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080">
                <a:latin typeface="Verdana" panose="020B0604030504040204" pitchFamily="34" charset="0"/>
                <a:ea typeface="Verdana" panose="020B0604030504040204" pitchFamily="34" charset="0"/>
                <a:cs typeface="Verdana" panose="020B0604030504040204" pitchFamily="34" charset="0"/>
              </a:rPr>
              <a:t>Chiffre D'Affaires</a:t>
            </a:r>
          </a:p>
        </c:rich>
      </c:tx>
      <c:overlay val="0"/>
    </c:title>
    <c:autoTitleDeleted val="0"/>
    <c:plotArea>
      <c:layout>
        <c:manualLayout>
          <c:layoutTarget val="inner"/>
          <c:xMode val="edge"/>
          <c:yMode val="edge"/>
          <c:x val="0.12600897222254928"/>
          <c:y val="0.13267607721209043"/>
          <c:w val="0.83725168309219222"/>
          <c:h val="0.67687531631699027"/>
        </c:manualLayout>
      </c:layout>
      <c:barChart>
        <c:barDir val="col"/>
        <c:grouping val="stacked"/>
        <c:varyColors val="0"/>
        <c:ser>
          <c:idx val="2"/>
          <c:order val="0"/>
          <c:tx>
            <c:strRef>
              <c:f>'8. Données Graphes (ART)'!$A$5</c:f>
              <c:strCache>
                <c:ptCount val="1"/>
                <c:pt idx="0">
                  <c:v>CA Péage</c:v>
                </c:pt>
              </c:strCache>
            </c:strRef>
          </c:tx>
          <c:invertIfNegative val="0"/>
          <c:cat>
            <c:strRef>
              <c:f>'8. Données Graphes (ART)'!$F$2:$AT$2</c:f>
              <c:strCache>
                <c:ptCount val="41"/>
                <c:pt idx="0">
                  <c:v>2024 (p)</c:v>
                </c:pt>
                <c:pt idx="1">
                  <c:v>2024 (r)</c:v>
                </c:pt>
                <c:pt idx="2">
                  <c:v>2025 (p)</c:v>
                </c:pt>
                <c:pt idx="3">
                  <c:v>2025 (r)</c:v>
                </c:pt>
                <c:pt idx="4">
                  <c:v>2026 (p)</c:v>
                </c:pt>
                <c:pt idx="5">
                  <c:v>2027 (p)</c:v>
                </c:pt>
                <c:pt idx="6">
                  <c:v>2028 (p)</c:v>
                </c:pt>
                <c:pt idx="7">
                  <c:v>2029 (p)</c:v>
                </c:pt>
                <c:pt idx="8">
                  <c:v>2030 (p)</c:v>
                </c:pt>
                <c:pt idx="9">
                  <c:v>2031 (p)</c:v>
                </c:pt>
                <c:pt idx="10">
                  <c:v>2032 (p)</c:v>
                </c:pt>
                <c:pt idx="11">
                  <c:v>2033 (p)</c:v>
                </c:pt>
                <c:pt idx="12">
                  <c:v>2034 (p)</c:v>
                </c:pt>
                <c:pt idx="13">
                  <c:v>2035 (p)</c:v>
                </c:pt>
                <c:pt idx="14">
                  <c:v>2036 (p)</c:v>
                </c:pt>
                <c:pt idx="15">
                  <c:v>2037 (p)</c:v>
                </c:pt>
                <c:pt idx="16">
                  <c:v>2038 (p)</c:v>
                </c:pt>
                <c:pt idx="17">
                  <c:v>2039 (p)</c:v>
                </c:pt>
                <c:pt idx="18">
                  <c:v>2040 (p)</c:v>
                </c:pt>
                <c:pt idx="19">
                  <c:v>2041 (p)</c:v>
                </c:pt>
                <c:pt idx="20">
                  <c:v>2042 (p)</c:v>
                </c:pt>
                <c:pt idx="21">
                  <c:v>2043 (p)</c:v>
                </c:pt>
                <c:pt idx="22">
                  <c:v>2044 (p)</c:v>
                </c:pt>
                <c:pt idx="23">
                  <c:v>2045 (p)</c:v>
                </c:pt>
                <c:pt idx="24">
                  <c:v>2046 (p)</c:v>
                </c:pt>
                <c:pt idx="25">
                  <c:v>2047 (p)</c:v>
                </c:pt>
                <c:pt idx="26">
                  <c:v>2048 (p)</c:v>
                </c:pt>
                <c:pt idx="27">
                  <c:v>2049 (p)</c:v>
                </c:pt>
                <c:pt idx="28">
                  <c:v>2050 (p)</c:v>
                </c:pt>
                <c:pt idx="29">
                  <c:v>2051 (p)</c:v>
                </c:pt>
                <c:pt idx="30">
                  <c:v>2052 (p)</c:v>
                </c:pt>
                <c:pt idx="31">
                  <c:v>2053 (p)</c:v>
                </c:pt>
                <c:pt idx="32">
                  <c:v>2054 (p)</c:v>
                </c:pt>
                <c:pt idx="33">
                  <c:v>2055 (p)</c:v>
                </c:pt>
                <c:pt idx="34">
                  <c:v>2056 (p)</c:v>
                </c:pt>
                <c:pt idx="35">
                  <c:v>2057 (p)</c:v>
                </c:pt>
                <c:pt idx="36">
                  <c:v>2058 (p)</c:v>
                </c:pt>
                <c:pt idx="37">
                  <c:v>2059 (p)</c:v>
                </c:pt>
                <c:pt idx="38">
                  <c:v>2060 (p)</c:v>
                </c:pt>
                <c:pt idx="39">
                  <c:v>2061 (p)</c:v>
                </c:pt>
                <c:pt idx="40">
                  <c:v>2062 (p)</c:v>
                </c:pt>
              </c:strCache>
            </c:strRef>
          </c:cat>
          <c:val>
            <c:numRef>
              <c:f>'8. Données Graphes (ART)'!$F$5:$AT$5</c:f>
              <c:numCache>
                <c:formatCode>#,##0</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extLst>
            <c:ext xmlns:c16="http://schemas.microsoft.com/office/drawing/2014/chart" uri="{C3380CC4-5D6E-409C-BE32-E72D297353CC}">
              <c16:uniqueId val="{00000000-15E9-4CCD-8A9D-241494602E43}"/>
            </c:ext>
          </c:extLst>
        </c:ser>
        <c:ser>
          <c:idx val="1"/>
          <c:order val="1"/>
          <c:tx>
            <c:strRef>
              <c:f>'8. Données Graphes (ART)'!$A$6</c:f>
              <c:strCache>
                <c:ptCount val="1"/>
                <c:pt idx="0">
                  <c:v>Autre CA</c:v>
                </c:pt>
              </c:strCache>
            </c:strRef>
          </c:tx>
          <c:invertIfNegative val="0"/>
          <c:cat>
            <c:strRef>
              <c:f>'8. Données Graphes (ART)'!$F$2:$AT$2</c:f>
              <c:strCache>
                <c:ptCount val="41"/>
                <c:pt idx="0">
                  <c:v>2024 (p)</c:v>
                </c:pt>
                <c:pt idx="1">
                  <c:v>2024 (r)</c:v>
                </c:pt>
                <c:pt idx="2">
                  <c:v>2025 (p)</c:v>
                </c:pt>
                <c:pt idx="3">
                  <c:v>2025 (r)</c:v>
                </c:pt>
                <c:pt idx="4">
                  <c:v>2026 (p)</c:v>
                </c:pt>
                <c:pt idx="5">
                  <c:v>2027 (p)</c:v>
                </c:pt>
                <c:pt idx="6">
                  <c:v>2028 (p)</c:v>
                </c:pt>
                <c:pt idx="7">
                  <c:v>2029 (p)</c:v>
                </c:pt>
                <c:pt idx="8">
                  <c:v>2030 (p)</c:v>
                </c:pt>
                <c:pt idx="9">
                  <c:v>2031 (p)</c:v>
                </c:pt>
                <c:pt idx="10">
                  <c:v>2032 (p)</c:v>
                </c:pt>
                <c:pt idx="11">
                  <c:v>2033 (p)</c:v>
                </c:pt>
                <c:pt idx="12">
                  <c:v>2034 (p)</c:v>
                </c:pt>
                <c:pt idx="13">
                  <c:v>2035 (p)</c:v>
                </c:pt>
                <c:pt idx="14">
                  <c:v>2036 (p)</c:v>
                </c:pt>
                <c:pt idx="15">
                  <c:v>2037 (p)</c:v>
                </c:pt>
                <c:pt idx="16">
                  <c:v>2038 (p)</c:v>
                </c:pt>
                <c:pt idx="17">
                  <c:v>2039 (p)</c:v>
                </c:pt>
                <c:pt idx="18">
                  <c:v>2040 (p)</c:v>
                </c:pt>
                <c:pt idx="19">
                  <c:v>2041 (p)</c:v>
                </c:pt>
                <c:pt idx="20">
                  <c:v>2042 (p)</c:v>
                </c:pt>
                <c:pt idx="21">
                  <c:v>2043 (p)</c:v>
                </c:pt>
                <c:pt idx="22">
                  <c:v>2044 (p)</c:v>
                </c:pt>
                <c:pt idx="23">
                  <c:v>2045 (p)</c:v>
                </c:pt>
                <c:pt idx="24">
                  <c:v>2046 (p)</c:v>
                </c:pt>
                <c:pt idx="25">
                  <c:v>2047 (p)</c:v>
                </c:pt>
                <c:pt idx="26">
                  <c:v>2048 (p)</c:v>
                </c:pt>
                <c:pt idx="27">
                  <c:v>2049 (p)</c:v>
                </c:pt>
                <c:pt idx="28">
                  <c:v>2050 (p)</c:v>
                </c:pt>
                <c:pt idx="29">
                  <c:v>2051 (p)</c:v>
                </c:pt>
                <c:pt idx="30">
                  <c:v>2052 (p)</c:v>
                </c:pt>
                <c:pt idx="31">
                  <c:v>2053 (p)</c:v>
                </c:pt>
                <c:pt idx="32">
                  <c:v>2054 (p)</c:v>
                </c:pt>
                <c:pt idx="33">
                  <c:v>2055 (p)</c:v>
                </c:pt>
                <c:pt idx="34">
                  <c:v>2056 (p)</c:v>
                </c:pt>
                <c:pt idx="35">
                  <c:v>2057 (p)</c:v>
                </c:pt>
                <c:pt idx="36">
                  <c:v>2058 (p)</c:v>
                </c:pt>
                <c:pt idx="37">
                  <c:v>2059 (p)</c:v>
                </c:pt>
                <c:pt idx="38">
                  <c:v>2060 (p)</c:v>
                </c:pt>
                <c:pt idx="39">
                  <c:v>2061 (p)</c:v>
                </c:pt>
                <c:pt idx="40">
                  <c:v>2062 (p)</c:v>
                </c:pt>
              </c:strCache>
            </c:strRef>
          </c:cat>
          <c:val>
            <c:numRef>
              <c:f>'8. Données Graphes (ART)'!$F$6:$AT$6</c:f>
              <c:numCache>
                <c:formatCode>#,##0</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extLst>
            <c:ext xmlns:c16="http://schemas.microsoft.com/office/drawing/2014/chart" uri="{C3380CC4-5D6E-409C-BE32-E72D297353CC}">
              <c16:uniqueId val="{00000001-15E9-4CCD-8A9D-241494602E43}"/>
            </c:ext>
          </c:extLst>
        </c:ser>
        <c:dLbls>
          <c:showLegendKey val="0"/>
          <c:showVal val="0"/>
          <c:showCatName val="0"/>
          <c:showSerName val="0"/>
          <c:showPercent val="0"/>
          <c:showBubbleSize val="0"/>
        </c:dLbls>
        <c:gapWidth val="150"/>
        <c:overlap val="100"/>
        <c:axId val="156865664"/>
        <c:axId val="156867200"/>
      </c:barChart>
      <c:catAx>
        <c:axId val="156865664"/>
        <c:scaling>
          <c:orientation val="minMax"/>
        </c:scaling>
        <c:delete val="0"/>
        <c:axPos val="b"/>
        <c:numFmt formatCode="General" sourceLinked="1"/>
        <c:majorTickMark val="out"/>
        <c:minorTickMark val="none"/>
        <c:tickLblPos val="nextTo"/>
        <c:txPr>
          <a:bodyPr/>
          <a:lstStyle/>
          <a:p>
            <a:pPr>
              <a:defRPr sz="900">
                <a:latin typeface="Verdana" panose="020B0604030504040204" pitchFamily="34" charset="0"/>
                <a:ea typeface="Verdana" panose="020B0604030504040204" pitchFamily="34" charset="0"/>
                <a:cs typeface="Verdana" panose="020B0604030504040204" pitchFamily="34" charset="0"/>
              </a:defRPr>
            </a:pPr>
            <a:endParaRPr lang="fr-FR"/>
          </a:p>
        </c:txPr>
        <c:crossAx val="156867200"/>
        <c:crosses val="autoZero"/>
        <c:auto val="1"/>
        <c:lblAlgn val="ctr"/>
        <c:lblOffset val="100"/>
        <c:tickLblSkip val="5"/>
        <c:noMultiLvlLbl val="0"/>
      </c:catAx>
      <c:valAx>
        <c:axId val="156867200"/>
        <c:scaling>
          <c:orientation val="minMax"/>
        </c:scaling>
        <c:delete val="0"/>
        <c:axPos val="l"/>
        <c:majorGridlines>
          <c:spPr>
            <a:ln>
              <a:noFill/>
            </a:ln>
          </c:spPr>
        </c:majorGridlines>
        <c:numFmt formatCode="#,##0" sourceLinked="1"/>
        <c:majorTickMark val="out"/>
        <c:minorTickMark val="none"/>
        <c:tickLblPos val="nextTo"/>
        <c:txPr>
          <a:bodyPr/>
          <a:lstStyle/>
          <a:p>
            <a:pPr>
              <a:defRPr sz="900">
                <a:latin typeface="Verdana" panose="020B0604030504040204" pitchFamily="34" charset="0"/>
                <a:ea typeface="Verdana" panose="020B0604030504040204" pitchFamily="34" charset="0"/>
                <a:cs typeface="Verdana" panose="020B0604030504040204" pitchFamily="34" charset="0"/>
              </a:defRPr>
            </a:pPr>
            <a:endParaRPr lang="fr-FR"/>
          </a:p>
        </c:txPr>
        <c:crossAx val="156865664"/>
        <c:crosses val="autoZero"/>
        <c:crossBetween val="between"/>
      </c:valAx>
    </c:plotArea>
    <c:legend>
      <c:legendPos val="b"/>
      <c:overlay val="0"/>
    </c:legend>
    <c:plotVisOnly val="1"/>
    <c:dispBlanksAs val="gap"/>
    <c:showDLblsOverMax val="0"/>
  </c:chart>
  <c:spPr>
    <a:ln w="50800">
      <a:solidFill>
        <a:schemeClr val="bg1">
          <a:lumMod val="85000"/>
        </a:schemeClr>
      </a:solidFill>
    </a:ln>
  </c:spPr>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080" baseline="0">
                <a:latin typeface="Verdana" panose="020B0604030504040204" pitchFamily="34" charset="0"/>
                <a:ea typeface="Verdana" panose="020B0604030504040204" pitchFamily="34" charset="0"/>
                <a:cs typeface="Verdana" panose="020B0604030504040204" pitchFamily="34" charset="0"/>
              </a:rPr>
              <a:t>Ebitda </a:t>
            </a:r>
            <a:endParaRPr lang="en-US" sz="1080">
              <a:latin typeface="Verdana" panose="020B0604030504040204" pitchFamily="34" charset="0"/>
              <a:ea typeface="Verdana" panose="020B0604030504040204" pitchFamily="34" charset="0"/>
              <a:cs typeface="Verdana" panose="020B0604030504040204" pitchFamily="34" charset="0"/>
            </a:endParaRPr>
          </a:p>
        </c:rich>
      </c:tx>
      <c:overlay val="0"/>
    </c:title>
    <c:autoTitleDeleted val="0"/>
    <c:plotArea>
      <c:layout>
        <c:manualLayout>
          <c:layoutTarget val="inner"/>
          <c:xMode val="edge"/>
          <c:yMode val="edge"/>
          <c:x val="0.13912625665134112"/>
          <c:y val="0.13308663892799877"/>
          <c:w val="0.75428041779480481"/>
          <c:h val="0.67646475460108191"/>
        </c:manualLayout>
      </c:layout>
      <c:barChart>
        <c:barDir val="col"/>
        <c:grouping val="stacked"/>
        <c:varyColors val="0"/>
        <c:ser>
          <c:idx val="2"/>
          <c:order val="0"/>
          <c:tx>
            <c:strRef>
              <c:f>'8. Données Graphes (ART)'!$A$9</c:f>
              <c:strCache>
                <c:ptCount val="1"/>
                <c:pt idx="0">
                  <c:v>Ebitda</c:v>
                </c:pt>
              </c:strCache>
            </c:strRef>
          </c:tx>
          <c:spPr>
            <a:solidFill>
              <a:srgbClr val="EAED6F"/>
            </a:solidFill>
          </c:spPr>
          <c:invertIfNegative val="0"/>
          <c:cat>
            <c:strRef>
              <c:f>'8. Données Graphes (ART)'!$F$2:$AT$2</c:f>
              <c:strCache>
                <c:ptCount val="41"/>
                <c:pt idx="0">
                  <c:v>2024 (p)</c:v>
                </c:pt>
                <c:pt idx="1">
                  <c:v>2024 (r)</c:v>
                </c:pt>
                <c:pt idx="2">
                  <c:v>2025 (p)</c:v>
                </c:pt>
                <c:pt idx="3">
                  <c:v>2025 (r)</c:v>
                </c:pt>
                <c:pt idx="4">
                  <c:v>2026 (p)</c:v>
                </c:pt>
                <c:pt idx="5">
                  <c:v>2027 (p)</c:v>
                </c:pt>
                <c:pt idx="6">
                  <c:v>2028 (p)</c:v>
                </c:pt>
                <c:pt idx="7">
                  <c:v>2029 (p)</c:v>
                </c:pt>
                <c:pt idx="8">
                  <c:v>2030 (p)</c:v>
                </c:pt>
                <c:pt idx="9">
                  <c:v>2031 (p)</c:v>
                </c:pt>
                <c:pt idx="10">
                  <c:v>2032 (p)</c:v>
                </c:pt>
                <c:pt idx="11">
                  <c:v>2033 (p)</c:v>
                </c:pt>
                <c:pt idx="12">
                  <c:v>2034 (p)</c:v>
                </c:pt>
                <c:pt idx="13">
                  <c:v>2035 (p)</c:v>
                </c:pt>
                <c:pt idx="14">
                  <c:v>2036 (p)</c:v>
                </c:pt>
                <c:pt idx="15">
                  <c:v>2037 (p)</c:v>
                </c:pt>
                <c:pt idx="16">
                  <c:v>2038 (p)</c:v>
                </c:pt>
                <c:pt idx="17">
                  <c:v>2039 (p)</c:v>
                </c:pt>
                <c:pt idx="18">
                  <c:v>2040 (p)</c:v>
                </c:pt>
                <c:pt idx="19">
                  <c:v>2041 (p)</c:v>
                </c:pt>
                <c:pt idx="20">
                  <c:v>2042 (p)</c:v>
                </c:pt>
                <c:pt idx="21">
                  <c:v>2043 (p)</c:v>
                </c:pt>
                <c:pt idx="22">
                  <c:v>2044 (p)</c:v>
                </c:pt>
                <c:pt idx="23">
                  <c:v>2045 (p)</c:v>
                </c:pt>
                <c:pt idx="24">
                  <c:v>2046 (p)</c:v>
                </c:pt>
                <c:pt idx="25">
                  <c:v>2047 (p)</c:v>
                </c:pt>
                <c:pt idx="26">
                  <c:v>2048 (p)</c:v>
                </c:pt>
                <c:pt idx="27">
                  <c:v>2049 (p)</c:v>
                </c:pt>
                <c:pt idx="28">
                  <c:v>2050 (p)</c:v>
                </c:pt>
                <c:pt idx="29">
                  <c:v>2051 (p)</c:v>
                </c:pt>
                <c:pt idx="30">
                  <c:v>2052 (p)</c:v>
                </c:pt>
                <c:pt idx="31">
                  <c:v>2053 (p)</c:v>
                </c:pt>
                <c:pt idx="32">
                  <c:v>2054 (p)</c:v>
                </c:pt>
                <c:pt idx="33">
                  <c:v>2055 (p)</c:v>
                </c:pt>
                <c:pt idx="34">
                  <c:v>2056 (p)</c:v>
                </c:pt>
                <c:pt idx="35">
                  <c:v>2057 (p)</c:v>
                </c:pt>
                <c:pt idx="36">
                  <c:v>2058 (p)</c:v>
                </c:pt>
                <c:pt idx="37">
                  <c:v>2059 (p)</c:v>
                </c:pt>
                <c:pt idx="38">
                  <c:v>2060 (p)</c:v>
                </c:pt>
                <c:pt idx="39">
                  <c:v>2061 (p)</c:v>
                </c:pt>
                <c:pt idx="40">
                  <c:v>2062 (p)</c:v>
                </c:pt>
              </c:strCache>
            </c:strRef>
          </c:cat>
          <c:val>
            <c:numRef>
              <c:f>'8. Données Graphes (ART)'!$F$9:$AT$9</c:f>
              <c:numCache>
                <c:formatCode>#,##0</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extLst>
            <c:ext xmlns:c16="http://schemas.microsoft.com/office/drawing/2014/chart" uri="{C3380CC4-5D6E-409C-BE32-E72D297353CC}">
              <c16:uniqueId val="{00000000-0CF4-4E7D-86CB-8FC63555D29D}"/>
            </c:ext>
          </c:extLst>
        </c:ser>
        <c:dLbls>
          <c:showLegendKey val="0"/>
          <c:showVal val="0"/>
          <c:showCatName val="0"/>
          <c:showSerName val="0"/>
          <c:showPercent val="0"/>
          <c:showBubbleSize val="0"/>
        </c:dLbls>
        <c:gapWidth val="150"/>
        <c:overlap val="100"/>
        <c:axId val="156710016"/>
        <c:axId val="156711552"/>
      </c:barChart>
      <c:lineChart>
        <c:grouping val="standard"/>
        <c:varyColors val="0"/>
        <c:ser>
          <c:idx val="0"/>
          <c:order val="1"/>
          <c:tx>
            <c:strRef>
              <c:f>'8. Données Graphes (ART)'!$A$10</c:f>
              <c:strCache>
                <c:ptCount val="1"/>
                <c:pt idx="0">
                  <c:v>Ebitda Margin</c:v>
                </c:pt>
              </c:strCache>
            </c:strRef>
          </c:tx>
          <c:marker>
            <c:symbol val="none"/>
          </c:marker>
          <c:cat>
            <c:strRef>
              <c:f>'8. Données Graphes (ART)'!$F$2:$AT$2</c:f>
              <c:strCache>
                <c:ptCount val="41"/>
                <c:pt idx="0">
                  <c:v>2024 (p)</c:v>
                </c:pt>
                <c:pt idx="1">
                  <c:v>2024 (r)</c:v>
                </c:pt>
                <c:pt idx="2">
                  <c:v>2025 (p)</c:v>
                </c:pt>
                <c:pt idx="3">
                  <c:v>2025 (r)</c:v>
                </c:pt>
                <c:pt idx="4">
                  <c:v>2026 (p)</c:v>
                </c:pt>
                <c:pt idx="5">
                  <c:v>2027 (p)</c:v>
                </c:pt>
                <c:pt idx="6">
                  <c:v>2028 (p)</c:v>
                </c:pt>
                <c:pt idx="7">
                  <c:v>2029 (p)</c:v>
                </c:pt>
                <c:pt idx="8">
                  <c:v>2030 (p)</c:v>
                </c:pt>
                <c:pt idx="9">
                  <c:v>2031 (p)</c:v>
                </c:pt>
                <c:pt idx="10">
                  <c:v>2032 (p)</c:v>
                </c:pt>
                <c:pt idx="11">
                  <c:v>2033 (p)</c:v>
                </c:pt>
                <c:pt idx="12">
                  <c:v>2034 (p)</c:v>
                </c:pt>
                <c:pt idx="13">
                  <c:v>2035 (p)</c:v>
                </c:pt>
                <c:pt idx="14">
                  <c:v>2036 (p)</c:v>
                </c:pt>
                <c:pt idx="15">
                  <c:v>2037 (p)</c:v>
                </c:pt>
                <c:pt idx="16">
                  <c:v>2038 (p)</c:v>
                </c:pt>
                <c:pt idx="17">
                  <c:v>2039 (p)</c:v>
                </c:pt>
                <c:pt idx="18">
                  <c:v>2040 (p)</c:v>
                </c:pt>
                <c:pt idx="19">
                  <c:v>2041 (p)</c:v>
                </c:pt>
                <c:pt idx="20">
                  <c:v>2042 (p)</c:v>
                </c:pt>
                <c:pt idx="21">
                  <c:v>2043 (p)</c:v>
                </c:pt>
                <c:pt idx="22">
                  <c:v>2044 (p)</c:v>
                </c:pt>
                <c:pt idx="23">
                  <c:v>2045 (p)</c:v>
                </c:pt>
                <c:pt idx="24">
                  <c:v>2046 (p)</c:v>
                </c:pt>
                <c:pt idx="25">
                  <c:v>2047 (p)</c:v>
                </c:pt>
                <c:pt idx="26">
                  <c:v>2048 (p)</c:v>
                </c:pt>
                <c:pt idx="27">
                  <c:v>2049 (p)</c:v>
                </c:pt>
                <c:pt idx="28">
                  <c:v>2050 (p)</c:v>
                </c:pt>
                <c:pt idx="29">
                  <c:v>2051 (p)</c:v>
                </c:pt>
                <c:pt idx="30">
                  <c:v>2052 (p)</c:v>
                </c:pt>
                <c:pt idx="31">
                  <c:v>2053 (p)</c:v>
                </c:pt>
                <c:pt idx="32">
                  <c:v>2054 (p)</c:v>
                </c:pt>
                <c:pt idx="33">
                  <c:v>2055 (p)</c:v>
                </c:pt>
                <c:pt idx="34">
                  <c:v>2056 (p)</c:v>
                </c:pt>
                <c:pt idx="35">
                  <c:v>2057 (p)</c:v>
                </c:pt>
                <c:pt idx="36">
                  <c:v>2058 (p)</c:v>
                </c:pt>
                <c:pt idx="37">
                  <c:v>2059 (p)</c:v>
                </c:pt>
                <c:pt idx="38">
                  <c:v>2060 (p)</c:v>
                </c:pt>
                <c:pt idx="39">
                  <c:v>2061 (p)</c:v>
                </c:pt>
                <c:pt idx="40">
                  <c:v>2062 (p)</c:v>
                </c:pt>
              </c:strCache>
            </c:strRef>
          </c:cat>
          <c:val>
            <c:numRef>
              <c:f>'8. Données Graphes (ART)'!$F$10:$AT$10</c:f>
              <c:numCache>
                <c:formatCode>0%</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smooth val="0"/>
          <c:extLst>
            <c:ext xmlns:c16="http://schemas.microsoft.com/office/drawing/2014/chart" uri="{C3380CC4-5D6E-409C-BE32-E72D297353CC}">
              <c16:uniqueId val="{00000001-0CF4-4E7D-86CB-8FC63555D29D}"/>
            </c:ext>
          </c:extLst>
        </c:ser>
        <c:dLbls>
          <c:showLegendKey val="0"/>
          <c:showVal val="0"/>
          <c:showCatName val="0"/>
          <c:showSerName val="0"/>
          <c:showPercent val="0"/>
          <c:showBubbleSize val="0"/>
        </c:dLbls>
        <c:marker val="1"/>
        <c:smooth val="0"/>
        <c:axId val="156731264"/>
        <c:axId val="156729728"/>
      </c:lineChart>
      <c:catAx>
        <c:axId val="156710016"/>
        <c:scaling>
          <c:orientation val="minMax"/>
        </c:scaling>
        <c:delete val="0"/>
        <c:axPos val="b"/>
        <c:numFmt formatCode="General" sourceLinked="1"/>
        <c:majorTickMark val="out"/>
        <c:minorTickMark val="none"/>
        <c:tickLblPos val="nextTo"/>
        <c:txPr>
          <a:bodyPr/>
          <a:lstStyle/>
          <a:p>
            <a:pPr>
              <a:defRPr sz="900">
                <a:latin typeface="Verdana" panose="020B0604030504040204" pitchFamily="34" charset="0"/>
                <a:ea typeface="Verdana" panose="020B0604030504040204" pitchFamily="34" charset="0"/>
                <a:cs typeface="Verdana" panose="020B0604030504040204" pitchFamily="34" charset="0"/>
              </a:defRPr>
            </a:pPr>
            <a:endParaRPr lang="fr-FR"/>
          </a:p>
        </c:txPr>
        <c:crossAx val="156711552"/>
        <c:crosses val="autoZero"/>
        <c:auto val="1"/>
        <c:lblAlgn val="ctr"/>
        <c:lblOffset val="100"/>
        <c:tickLblSkip val="5"/>
        <c:noMultiLvlLbl val="0"/>
      </c:catAx>
      <c:valAx>
        <c:axId val="156711552"/>
        <c:scaling>
          <c:orientation val="minMax"/>
        </c:scaling>
        <c:delete val="0"/>
        <c:axPos val="l"/>
        <c:majorGridlines>
          <c:spPr>
            <a:ln>
              <a:noFill/>
            </a:ln>
          </c:spPr>
        </c:majorGridlines>
        <c:numFmt formatCode="#,##0" sourceLinked="1"/>
        <c:majorTickMark val="out"/>
        <c:minorTickMark val="none"/>
        <c:tickLblPos val="nextTo"/>
        <c:txPr>
          <a:bodyPr/>
          <a:lstStyle/>
          <a:p>
            <a:pPr>
              <a:defRPr sz="900">
                <a:latin typeface="Verdana" panose="020B0604030504040204" pitchFamily="34" charset="0"/>
                <a:ea typeface="Verdana" panose="020B0604030504040204" pitchFamily="34" charset="0"/>
                <a:cs typeface="Verdana" panose="020B0604030504040204" pitchFamily="34" charset="0"/>
              </a:defRPr>
            </a:pPr>
            <a:endParaRPr lang="fr-FR"/>
          </a:p>
        </c:txPr>
        <c:crossAx val="156710016"/>
        <c:crosses val="autoZero"/>
        <c:crossBetween val="between"/>
      </c:valAx>
      <c:valAx>
        <c:axId val="156729728"/>
        <c:scaling>
          <c:orientation val="minMax"/>
        </c:scaling>
        <c:delete val="0"/>
        <c:axPos val="r"/>
        <c:numFmt formatCode="0%" sourceLinked="1"/>
        <c:majorTickMark val="out"/>
        <c:minorTickMark val="none"/>
        <c:tickLblPos val="nextTo"/>
        <c:crossAx val="156731264"/>
        <c:crosses val="max"/>
        <c:crossBetween val="between"/>
      </c:valAx>
      <c:catAx>
        <c:axId val="156731264"/>
        <c:scaling>
          <c:orientation val="minMax"/>
        </c:scaling>
        <c:delete val="1"/>
        <c:axPos val="b"/>
        <c:numFmt formatCode="General" sourceLinked="1"/>
        <c:majorTickMark val="out"/>
        <c:minorTickMark val="none"/>
        <c:tickLblPos val="nextTo"/>
        <c:crossAx val="156729728"/>
        <c:crosses val="autoZero"/>
        <c:auto val="1"/>
        <c:lblAlgn val="ctr"/>
        <c:lblOffset val="100"/>
        <c:noMultiLvlLbl val="0"/>
      </c:catAx>
    </c:plotArea>
    <c:legend>
      <c:legendPos val="b"/>
      <c:overlay val="0"/>
    </c:legend>
    <c:plotVisOnly val="1"/>
    <c:dispBlanksAs val="gap"/>
    <c:showDLblsOverMax val="0"/>
  </c:chart>
  <c:spPr>
    <a:ln w="50800">
      <a:solidFill>
        <a:schemeClr val="bg1">
          <a:lumMod val="85000"/>
        </a:schemeClr>
      </a:solidFill>
    </a:ln>
  </c:spPr>
  <c:printSettings>
    <c:headerFooter/>
    <c:pageMargins b="0.75000000000001465" l="0.70000000000000062" r="0.70000000000000062" t="0.75000000000001465" header="0.30000000000000032" footer="0.30000000000000032"/>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080" baseline="0">
                <a:latin typeface="Verdana" panose="020B0604030504040204" pitchFamily="34" charset="0"/>
                <a:ea typeface="Verdana" panose="020B0604030504040204" pitchFamily="34" charset="0"/>
                <a:cs typeface="Verdana" panose="020B0604030504040204" pitchFamily="34" charset="0"/>
              </a:rPr>
              <a:t>Capex </a:t>
            </a:r>
            <a:endParaRPr lang="en-US" sz="1080">
              <a:latin typeface="Verdana" panose="020B0604030504040204" pitchFamily="34" charset="0"/>
              <a:ea typeface="Verdana" panose="020B0604030504040204" pitchFamily="34" charset="0"/>
              <a:cs typeface="Verdana" panose="020B0604030504040204" pitchFamily="34" charset="0"/>
            </a:endParaRPr>
          </a:p>
        </c:rich>
      </c:tx>
      <c:overlay val="0"/>
    </c:title>
    <c:autoTitleDeleted val="0"/>
    <c:plotArea>
      <c:layout>
        <c:manualLayout>
          <c:layoutTarget val="inner"/>
          <c:xMode val="edge"/>
          <c:yMode val="edge"/>
          <c:x val="0.11844019582143224"/>
          <c:y val="0.13267607721209043"/>
          <c:w val="0.84482045949330931"/>
          <c:h val="0.67687531631699027"/>
        </c:manualLayout>
      </c:layout>
      <c:barChart>
        <c:barDir val="col"/>
        <c:grouping val="stacked"/>
        <c:varyColors val="0"/>
        <c:ser>
          <c:idx val="2"/>
          <c:order val="0"/>
          <c:tx>
            <c:strRef>
              <c:f>'8. Données Graphes (ART)'!$A$13</c:f>
              <c:strCache>
                <c:ptCount val="1"/>
                <c:pt idx="0">
                  <c:v>Capex Maintenance</c:v>
                </c:pt>
              </c:strCache>
            </c:strRef>
          </c:tx>
          <c:spPr>
            <a:solidFill>
              <a:schemeClr val="accent1"/>
            </a:solidFill>
          </c:spPr>
          <c:invertIfNegative val="0"/>
          <c:cat>
            <c:strRef>
              <c:f>'8. Données Graphes (ART)'!$F$2:$AT$2</c:f>
              <c:strCache>
                <c:ptCount val="41"/>
                <c:pt idx="0">
                  <c:v>2024 (p)</c:v>
                </c:pt>
                <c:pt idx="1">
                  <c:v>2024 (r)</c:v>
                </c:pt>
                <c:pt idx="2">
                  <c:v>2025 (p)</c:v>
                </c:pt>
                <c:pt idx="3">
                  <c:v>2025 (r)</c:v>
                </c:pt>
                <c:pt idx="4">
                  <c:v>2026 (p)</c:v>
                </c:pt>
                <c:pt idx="5">
                  <c:v>2027 (p)</c:v>
                </c:pt>
                <c:pt idx="6">
                  <c:v>2028 (p)</c:v>
                </c:pt>
                <c:pt idx="7">
                  <c:v>2029 (p)</c:v>
                </c:pt>
                <c:pt idx="8">
                  <c:v>2030 (p)</c:v>
                </c:pt>
                <c:pt idx="9">
                  <c:v>2031 (p)</c:v>
                </c:pt>
                <c:pt idx="10">
                  <c:v>2032 (p)</c:v>
                </c:pt>
                <c:pt idx="11">
                  <c:v>2033 (p)</c:v>
                </c:pt>
                <c:pt idx="12">
                  <c:v>2034 (p)</c:v>
                </c:pt>
                <c:pt idx="13">
                  <c:v>2035 (p)</c:v>
                </c:pt>
                <c:pt idx="14">
                  <c:v>2036 (p)</c:v>
                </c:pt>
                <c:pt idx="15">
                  <c:v>2037 (p)</c:v>
                </c:pt>
                <c:pt idx="16">
                  <c:v>2038 (p)</c:v>
                </c:pt>
                <c:pt idx="17">
                  <c:v>2039 (p)</c:v>
                </c:pt>
                <c:pt idx="18">
                  <c:v>2040 (p)</c:v>
                </c:pt>
                <c:pt idx="19">
                  <c:v>2041 (p)</c:v>
                </c:pt>
                <c:pt idx="20">
                  <c:v>2042 (p)</c:v>
                </c:pt>
                <c:pt idx="21">
                  <c:v>2043 (p)</c:v>
                </c:pt>
                <c:pt idx="22">
                  <c:v>2044 (p)</c:v>
                </c:pt>
                <c:pt idx="23">
                  <c:v>2045 (p)</c:v>
                </c:pt>
                <c:pt idx="24">
                  <c:v>2046 (p)</c:v>
                </c:pt>
                <c:pt idx="25">
                  <c:v>2047 (p)</c:v>
                </c:pt>
                <c:pt idx="26">
                  <c:v>2048 (p)</c:v>
                </c:pt>
                <c:pt idx="27">
                  <c:v>2049 (p)</c:v>
                </c:pt>
                <c:pt idx="28">
                  <c:v>2050 (p)</c:v>
                </c:pt>
                <c:pt idx="29">
                  <c:v>2051 (p)</c:v>
                </c:pt>
                <c:pt idx="30">
                  <c:v>2052 (p)</c:v>
                </c:pt>
                <c:pt idx="31">
                  <c:v>2053 (p)</c:v>
                </c:pt>
                <c:pt idx="32">
                  <c:v>2054 (p)</c:v>
                </c:pt>
                <c:pt idx="33">
                  <c:v>2055 (p)</c:v>
                </c:pt>
                <c:pt idx="34">
                  <c:v>2056 (p)</c:v>
                </c:pt>
                <c:pt idx="35">
                  <c:v>2057 (p)</c:v>
                </c:pt>
                <c:pt idx="36">
                  <c:v>2058 (p)</c:v>
                </c:pt>
                <c:pt idx="37">
                  <c:v>2059 (p)</c:v>
                </c:pt>
                <c:pt idx="38">
                  <c:v>2060 (p)</c:v>
                </c:pt>
                <c:pt idx="39">
                  <c:v>2061 (p)</c:v>
                </c:pt>
                <c:pt idx="40">
                  <c:v>2062 (p)</c:v>
                </c:pt>
              </c:strCache>
            </c:strRef>
          </c:cat>
          <c:val>
            <c:numRef>
              <c:f>'8. Données Graphes (ART)'!$F$13:$AT$13</c:f>
              <c:numCache>
                <c:formatCode>#\ ##0.0</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extLst>
            <c:ext xmlns:c16="http://schemas.microsoft.com/office/drawing/2014/chart" uri="{C3380CC4-5D6E-409C-BE32-E72D297353CC}">
              <c16:uniqueId val="{00000000-51E9-4A51-A47D-D96772491688}"/>
            </c:ext>
          </c:extLst>
        </c:ser>
        <c:ser>
          <c:idx val="1"/>
          <c:order val="1"/>
          <c:tx>
            <c:strRef>
              <c:f>'8. Données Graphes (ART)'!$A$12</c:f>
              <c:strCache>
                <c:ptCount val="1"/>
                <c:pt idx="0">
                  <c:v>Capex Développement</c:v>
                </c:pt>
              </c:strCache>
            </c:strRef>
          </c:tx>
          <c:spPr>
            <a:solidFill>
              <a:schemeClr val="bg1">
                <a:lumMod val="75000"/>
              </a:schemeClr>
            </a:solidFill>
          </c:spPr>
          <c:invertIfNegative val="0"/>
          <c:cat>
            <c:strRef>
              <c:f>'8. Données Graphes (ART)'!$F$2:$AT$2</c:f>
              <c:strCache>
                <c:ptCount val="41"/>
                <c:pt idx="0">
                  <c:v>2024 (p)</c:v>
                </c:pt>
                <c:pt idx="1">
                  <c:v>2024 (r)</c:v>
                </c:pt>
                <c:pt idx="2">
                  <c:v>2025 (p)</c:v>
                </c:pt>
                <c:pt idx="3">
                  <c:v>2025 (r)</c:v>
                </c:pt>
                <c:pt idx="4">
                  <c:v>2026 (p)</c:v>
                </c:pt>
                <c:pt idx="5">
                  <c:v>2027 (p)</c:v>
                </c:pt>
                <c:pt idx="6">
                  <c:v>2028 (p)</c:v>
                </c:pt>
                <c:pt idx="7">
                  <c:v>2029 (p)</c:v>
                </c:pt>
                <c:pt idx="8">
                  <c:v>2030 (p)</c:v>
                </c:pt>
                <c:pt idx="9">
                  <c:v>2031 (p)</c:v>
                </c:pt>
                <c:pt idx="10">
                  <c:v>2032 (p)</c:v>
                </c:pt>
                <c:pt idx="11">
                  <c:v>2033 (p)</c:v>
                </c:pt>
                <c:pt idx="12">
                  <c:v>2034 (p)</c:v>
                </c:pt>
                <c:pt idx="13">
                  <c:v>2035 (p)</c:v>
                </c:pt>
                <c:pt idx="14">
                  <c:v>2036 (p)</c:v>
                </c:pt>
                <c:pt idx="15">
                  <c:v>2037 (p)</c:v>
                </c:pt>
                <c:pt idx="16">
                  <c:v>2038 (p)</c:v>
                </c:pt>
                <c:pt idx="17">
                  <c:v>2039 (p)</c:v>
                </c:pt>
                <c:pt idx="18">
                  <c:v>2040 (p)</c:v>
                </c:pt>
                <c:pt idx="19">
                  <c:v>2041 (p)</c:v>
                </c:pt>
                <c:pt idx="20">
                  <c:v>2042 (p)</c:v>
                </c:pt>
                <c:pt idx="21">
                  <c:v>2043 (p)</c:v>
                </c:pt>
                <c:pt idx="22">
                  <c:v>2044 (p)</c:v>
                </c:pt>
                <c:pt idx="23">
                  <c:v>2045 (p)</c:v>
                </c:pt>
                <c:pt idx="24">
                  <c:v>2046 (p)</c:v>
                </c:pt>
                <c:pt idx="25">
                  <c:v>2047 (p)</c:v>
                </c:pt>
                <c:pt idx="26">
                  <c:v>2048 (p)</c:v>
                </c:pt>
                <c:pt idx="27">
                  <c:v>2049 (p)</c:v>
                </c:pt>
                <c:pt idx="28">
                  <c:v>2050 (p)</c:v>
                </c:pt>
                <c:pt idx="29">
                  <c:v>2051 (p)</c:v>
                </c:pt>
                <c:pt idx="30">
                  <c:v>2052 (p)</c:v>
                </c:pt>
                <c:pt idx="31">
                  <c:v>2053 (p)</c:v>
                </c:pt>
                <c:pt idx="32">
                  <c:v>2054 (p)</c:v>
                </c:pt>
                <c:pt idx="33">
                  <c:v>2055 (p)</c:v>
                </c:pt>
                <c:pt idx="34">
                  <c:v>2056 (p)</c:v>
                </c:pt>
                <c:pt idx="35">
                  <c:v>2057 (p)</c:v>
                </c:pt>
                <c:pt idx="36">
                  <c:v>2058 (p)</c:v>
                </c:pt>
                <c:pt idx="37">
                  <c:v>2059 (p)</c:v>
                </c:pt>
                <c:pt idx="38">
                  <c:v>2060 (p)</c:v>
                </c:pt>
                <c:pt idx="39">
                  <c:v>2061 (p)</c:v>
                </c:pt>
                <c:pt idx="40">
                  <c:v>2062 (p)</c:v>
                </c:pt>
              </c:strCache>
            </c:strRef>
          </c:cat>
          <c:val>
            <c:numRef>
              <c:f>'8. Données Graphes (ART)'!$F$12:$AT$12</c:f>
              <c:numCache>
                <c:formatCode>#\ ##0.0</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extLst>
            <c:ext xmlns:c16="http://schemas.microsoft.com/office/drawing/2014/chart" uri="{C3380CC4-5D6E-409C-BE32-E72D297353CC}">
              <c16:uniqueId val="{00000001-51E9-4A51-A47D-D96772491688}"/>
            </c:ext>
          </c:extLst>
        </c:ser>
        <c:dLbls>
          <c:showLegendKey val="0"/>
          <c:showVal val="0"/>
          <c:showCatName val="0"/>
          <c:showSerName val="0"/>
          <c:showPercent val="0"/>
          <c:showBubbleSize val="0"/>
        </c:dLbls>
        <c:gapWidth val="150"/>
        <c:overlap val="100"/>
        <c:axId val="156760704"/>
        <c:axId val="156893568"/>
      </c:barChart>
      <c:catAx>
        <c:axId val="156760704"/>
        <c:scaling>
          <c:orientation val="minMax"/>
        </c:scaling>
        <c:delete val="0"/>
        <c:axPos val="b"/>
        <c:numFmt formatCode="General" sourceLinked="1"/>
        <c:majorTickMark val="out"/>
        <c:minorTickMark val="none"/>
        <c:tickLblPos val="nextTo"/>
        <c:txPr>
          <a:bodyPr/>
          <a:lstStyle/>
          <a:p>
            <a:pPr>
              <a:defRPr sz="900">
                <a:latin typeface="Verdana" panose="020B0604030504040204" pitchFamily="34" charset="0"/>
                <a:ea typeface="Verdana" panose="020B0604030504040204" pitchFamily="34" charset="0"/>
                <a:cs typeface="Verdana" panose="020B0604030504040204" pitchFamily="34" charset="0"/>
              </a:defRPr>
            </a:pPr>
            <a:endParaRPr lang="fr-FR"/>
          </a:p>
        </c:txPr>
        <c:crossAx val="156893568"/>
        <c:crosses val="autoZero"/>
        <c:auto val="1"/>
        <c:lblAlgn val="ctr"/>
        <c:lblOffset val="100"/>
        <c:tickLblSkip val="5"/>
        <c:noMultiLvlLbl val="0"/>
      </c:catAx>
      <c:valAx>
        <c:axId val="156893568"/>
        <c:scaling>
          <c:orientation val="minMax"/>
        </c:scaling>
        <c:delete val="0"/>
        <c:axPos val="l"/>
        <c:majorGridlines>
          <c:spPr>
            <a:ln>
              <a:noFill/>
            </a:ln>
          </c:spPr>
        </c:majorGridlines>
        <c:numFmt formatCode="#\ ##0.0" sourceLinked="1"/>
        <c:majorTickMark val="out"/>
        <c:minorTickMark val="none"/>
        <c:tickLblPos val="nextTo"/>
        <c:txPr>
          <a:bodyPr/>
          <a:lstStyle/>
          <a:p>
            <a:pPr>
              <a:defRPr sz="900">
                <a:latin typeface="Verdana" panose="020B0604030504040204" pitchFamily="34" charset="0"/>
                <a:ea typeface="Verdana" panose="020B0604030504040204" pitchFamily="34" charset="0"/>
                <a:cs typeface="Verdana" panose="020B0604030504040204" pitchFamily="34" charset="0"/>
              </a:defRPr>
            </a:pPr>
            <a:endParaRPr lang="fr-FR"/>
          </a:p>
        </c:txPr>
        <c:crossAx val="156760704"/>
        <c:crosses val="autoZero"/>
        <c:crossBetween val="between"/>
      </c:valAx>
    </c:plotArea>
    <c:legend>
      <c:legendPos val="b"/>
      <c:overlay val="0"/>
    </c:legend>
    <c:plotVisOnly val="1"/>
    <c:dispBlanksAs val="gap"/>
    <c:showDLblsOverMax val="0"/>
  </c:chart>
  <c:spPr>
    <a:ln w="50800">
      <a:solidFill>
        <a:schemeClr val="bg1">
          <a:lumMod val="85000"/>
        </a:schemeClr>
      </a:solidFill>
    </a:ln>
  </c:spPr>
  <c:printSettings>
    <c:headerFooter/>
    <c:pageMargins b="0.75000000000001465" l="0.70000000000000062" r="0.70000000000000062" t="0.75000000000001465" header="0.30000000000000032" footer="0.30000000000000032"/>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9610498687664047E-2"/>
          <c:y val="4.3781094527363187E-2"/>
          <c:w val="0.82018316172016958"/>
          <c:h val="0.79701492537313434"/>
        </c:manualLayout>
      </c:layout>
      <c:barChart>
        <c:barDir val="col"/>
        <c:grouping val="stacked"/>
        <c:varyColors val="0"/>
        <c:ser>
          <c:idx val="0"/>
          <c:order val="0"/>
          <c:tx>
            <c:strRef>
              <c:f>'8. Données Graphes (ART)'!$A$16</c:f>
              <c:strCache>
                <c:ptCount val="1"/>
                <c:pt idx="0">
                  <c:v>Emprunt et dette financière</c:v>
                </c:pt>
              </c:strCache>
            </c:strRef>
          </c:tx>
          <c:invertIfNegative val="0"/>
          <c:cat>
            <c:strRef>
              <c:f>'8. Données Graphes (ART)'!$F$2:$AT$2</c:f>
              <c:strCache>
                <c:ptCount val="41"/>
                <c:pt idx="0">
                  <c:v>2024 (p)</c:v>
                </c:pt>
                <c:pt idx="1">
                  <c:v>2024 (r)</c:v>
                </c:pt>
                <c:pt idx="2">
                  <c:v>2025 (p)</c:v>
                </c:pt>
                <c:pt idx="3">
                  <c:v>2025 (r)</c:v>
                </c:pt>
                <c:pt idx="4">
                  <c:v>2026 (p)</c:v>
                </c:pt>
                <c:pt idx="5">
                  <c:v>2027 (p)</c:v>
                </c:pt>
                <c:pt idx="6">
                  <c:v>2028 (p)</c:v>
                </c:pt>
                <c:pt idx="7">
                  <c:v>2029 (p)</c:v>
                </c:pt>
                <c:pt idx="8">
                  <c:v>2030 (p)</c:v>
                </c:pt>
                <c:pt idx="9">
                  <c:v>2031 (p)</c:v>
                </c:pt>
                <c:pt idx="10">
                  <c:v>2032 (p)</c:v>
                </c:pt>
                <c:pt idx="11">
                  <c:v>2033 (p)</c:v>
                </c:pt>
                <c:pt idx="12">
                  <c:v>2034 (p)</c:v>
                </c:pt>
                <c:pt idx="13">
                  <c:v>2035 (p)</c:v>
                </c:pt>
                <c:pt idx="14">
                  <c:v>2036 (p)</c:v>
                </c:pt>
                <c:pt idx="15">
                  <c:v>2037 (p)</c:v>
                </c:pt>
                <c:pt idx="16">
                  <c:v>2038 (p)</c:v>
                </c:pt>
                <c:pt idx="17">
                  <c:v>2039 (p)</c:v>
                </c:pt>
                <c:pt idx="18">
                  <c:v>2040 (p)</c:v>
                </c:pt>
                <c:pt idx="19">
                  <c:v>2041 (p)</c:v>
                </c:pt>
                <c:pt idx="20">
                  <c:v>2042 (p)</c:v>
                </c:pt>
                <c:pt idx="21">
                  <c:v>2043 (p)</c:v>
                </c:pt>
                <c:pt idx="22">
                  <c:v>2044 (p)</c:v>
                </c:pt>
                <c:pt idx="23">
                  <c:v>2045 (p)</c:v>
                </c:pt>
                <c:pt idx="24">
                  <c:v>2046 (p)</c:v>
                </c:pt>
                <c:pt idx="25">
                  <c:v>2047 (p)</c:v>
                </c:pt>
                <c:pt idx="26">
                  <c:v>2048 (p)</c:v>
                </c:pt>
                <c:pt idx="27">
                  <c:v>2049 (p)</c:v>
                </c:pt>
                <c:pt idx="28">
                  <c:v>2050 (p)</c:v>
                </c:pt>
                <c:pt idx="29">
                  <c:v>2051 (p)</c:v>
                </c:pt>
                <c:pt idx="30">
                  <c:v>2052 (p)</c:v>
                </c:pt>
                <c:pt idx="31">
                  <c:v>2053 (p)</c:v>
                </c:pt>
                <c:pt idx="32">
                  <c:v>2054 (p)</c:v>
                </c:pt>
                <c:pt idx="33">
                  <c:v>2055 (p)</c:v>
                </c:pt>
                <c:pt idx="34">
                  <c:v>2056 (p)</c:v>
                </c:pt>
                <c:pt idx="35">
                  <c:v>2057 (p)</c:v>
                </c:pt>
                <c:pt idx="36">
                  <c:v>2058 (p)</c:v>
                </c:pt>
                <c:pt idx="37">
                  <c:v>2059 (p)</c:v>
                </c:pt>
                <c:pt idx="38">
                  <c:v>2060 (p)</c:v>
                </c:pt>
                <c:pt idx="39">
                  <c:v>2061 (p)</c:v>
                </c:pt>
                <c:pt idx="40">
                  <c:v>2062 (p)</c:v>
                </c:pt>
              </c:strCache>
            </c:strRef>
          </c:cat>
          <c:val>
            <c:numRef>
              <c:f>'8. Données Graphes (ART)'!$F$16:$AT$16</c:f>
              <c:numCache>
                <c:formatCode>#,##0</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extLst>
            <c:ext xmlns:c16="http://schemas.microsoft.com/office/drawing/2014/chart" uri="{C3380CC4-5D6E-409C-BE32-E72D297353CC}">
              <c16:uniqueId val="{00000000-E465-4864-96E7-1DEF680A4BD5}"/>
            </c:ext>
          </c:extLst>
        </c:ser>
        <c:dLbls>
          <c:showLegendKey val="0"/>
          <c:showVal val="0"/>
          <c:showCatName val="0"/>
          <c:showSerName val="0"/>
          <c:showPercent val="0"/>
          <c:showBubbleSize val="0"/>
        </c:dLbls>
        <c:gapWidth val="150"/>
        <c:overlap val="100"/>
        <c:axId val="156934528"/>
        <c:axId val="156936064"/>
      </c:barChart>
      <c:lineChart>
        <c:grouping val="standard"/>
        <c:varyColors val="0"/>
        <c:ser>
          <c:idx val="7"/>
          <c:order val="1"/>
          <c:tx>
            <c:strRef>
              <c:f>'8. Données Graphes (ART)'!$A$17</c:f>
              <c:strCache>
                <c:ptCount val="1"/>
                <c:pt idx="0">
                  <c:v>Dette financière nette</c:v>
                </c:pt>
              </c:strCache>
            </c:strRef>
          </c:tx>
          <c:marker>
            <c:symbol val="none"/>
          </c:marker>
          <c:cat>
            <c:strRef>
              <c:f>'8. Données Graphes (ART)'!$F$2:$AT$2</c:f>
              <c:strCache>
                <c:ptCount val="41"/>
                <c:pt idx="0">
                  <c:v>2024 (p)</c:v>
                </c:pt>
                <c:pt idx="1">
                  <c:v>2024 (r)</c:v>
                </c:pt>
                <c:pt idx="2">
                  <c:v>2025 (p)</c:v>
                </c:pt>
                <c:pt idx="3">
                  <c:v>2025 (r)</c:v>
                </c:pt>
                <c:pt idx="4">
                  <c:v>2026 (p)</c:v>
                </c:pt>
                <c:pt idx="5">
                  <c:v>2027 (p)</c:v>
                </c:pt>
                <c:pt idx="6">
                  <c:v>2028 (p)</c:v>
                </c:pt>
                <c:pt idx="7">
                  <c:v>2029 (p)</c:v>
                </c:pt>
                <c:pt idx="8">
                  <c:v>2030 (p)</c:v>
                </c:pt>
                <c:pt idx="9">
                  <c:v>2031 (p)</c:v>
                </c:pt>
                <c:pt idx="10">
                  <c:v>2032 (p)</c:v>
                </c:pt>
                <c:pt idx="11">
                  <c:v>2033 (p)</c:v>
                </c:pt>
                <c:pt idx="12">
                  <c:v>2034 (p)</c:v>
                </c:pt>
                <c:pt idx="13">
                  <c:v>2035 (p)</c:v>
                </c:pt>
                <c:pt idx="14">
                  <c:v>2036 (p)</c:v>
                </c:pt>
                <c:pt idx="15">
                  <c:v>2037 (p)</c:v>
                </c:pt>
                <c:pt idx="16">
                  <c:v>2038 (p)</c:v>
                </c:pt>
                <c:pt idx="17">
                  <c:v>2039 (p)</c:v>
                </c:pt>
                <c:pt idx="18">
                  <c:v>2040 (p)</c:v>
                </c:pt>
                <c:pt idx="19">
                  <c:v>2041 (p)</c:v>
                </c:pt>
                <c:pt idx="20">
                  <c:v>2042 (p)</c:v>
                </c:pt>
                <c:pt idx="21">
                  <c:v>2043 (p)</c:v>
                </c:pt>
                <c:pt idx="22">
                  <c:v>2044 (p)</c:v>
                </c:pt>
                <c:pt idx="23">
                  <c:v>2045 (p)</c:v>
                </c:pt>
                <c:pt idx="24">
                  <c:v>2046 (p)</c:v>
                </c:pt>
                <c:pt idx="25">
                  <c:v>2047 (p)</c:v>
                </c:pt>
                <c:pt idx="26">
                  <c:v>2048 (p)</c:v>
                </c:pt>
                <c:pt idx="27">
                  <c:v>2049 (p)</c:v>
                </c:pt>
                <c:pt idx="28">
                  <c:v>2050 (p)</c:v>
                </c:pt>
                <c:pt idx="29">
                  <c:v>2051 (p)</c:v>
                </c:pt>
                <c:pt idx="30">
                  <c:v>2052 (p)</c:v>
                </c:pt>
                <c:pt idx="31">
                  <c:v>2053 (p)</c:v>
                </c:pt>
                <c:pt idx="32">
                  <c:v>2054 (p)</c:v>
                </c:pt>
                <c:pt idx="33">
                  <c:v>2055 (p)</c:v>
                </c:pt>
                <c:pt idx="34">
                  <c:v>2056 (p)</c:v>
                </c:pt>
                <c:pt idx="35">
                  <c:v>2057 (p)</c:v>
                </c:pt>
                <c:pt idx="36">
                  <c:v>2058 (p)</c:v>
                </c:pt>
                <c:pt idx="37">
                  <c:v>2059 (p)</c:v>
                </c:pt>
                <c:pt idx="38">
                  <c:v>2060 (p)</c:v>
                </c:pt>
                <c:pt idx="39">
                  <c:v>2061 (p)</c:v>
                </c:pt>
                <c:pt idx="40">
                  <c:v>2062 (p)</c:v>
                </c:pt>
              </c:strCache>
            </c:strRef>
          </c:cat>
          <c:val>
            <c:numRef>
              <c:f>'8. Données Graphes (ART)'!$F$17:$AT$17</c:f>
              <c:numCache>
                <c:formatCode>#,##0</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smooth val="0"/>
          <c:extLst>
            <c:ext xmlns:c16="http://schemas.microsoft.com/office/drawing/2014/chart" uri="{C3380CC4-5D6E-409C-BE32-E72D297353CC}">
              <c16:uniqueId val="{00000001-E465-4864-96E7-1DEF680A4BD5}"/>
            </c:ext>
          </c:extLst>
        </c:ser>
        <c:dLbls>
          <c:showLegendKey val="0"/>
          <c:showVal val="0"/>
          <c:showCatName val="0"/>
          <c:showSerName val="0"/>
          <c:showPercent val="0"/>
          <c:showBubbleSize val="0"/>
        </c:dLbls>
        <c:marker val="1"/>
        <c:smooth val="0"/>
        <c:axId val="156934528"/>
        <c:axId val="156936064"/>
      </c:lineChart>
      <c:catAx>
        <c:axId val="156934528"/>
        <c:scaling>
          <c:orientation val="minMax"/>
        </c:scaling>
        <c:delete val="0"/>
        <c:axPos val="b"/>
        <c:numFmt formatCode="General" sourceLinked="1"/>
        <c:majorTickMark val="out"/>
        <c:minorTickMark val="none"/>
        <c:tickLblPos val="nextTo"/>
        <c:crossAx val="156936064"/>
        <c:crosses val="autoZero"/>
        <c:auto val="1"/>
        <c:lblAlgn val="ctr"/>
        <c:lblOffset val="100"/>
        <c:tickLblSkip val="5"/>
        <c:noMultiLvlLbl val="0"/>
      </c:catAx>
      <c:valAx>
        <c:axId val="156936064"/>
        <c:scaling>
          <c:orientation val="minMax"/>
        </c:scaling>
        <c:delete val="0"/>
        <c:axPos val="l"/>
        <c:numFmt formatCode="#,##0" sourceLinked="1"/>
        <c:majorTickMark val="out"/>
        <c:minorTickMark val="none"/>
        <c:tickLblPos val="nextTo"/>
        <c:crossAx val="156934528"/>
        <c:crosses val="autoZero"/>
        <c:crossBetween val="between"/>
      </c:valAx>
    </c:plotArea>
    <c:legend>
      <c:legendPos val="r"/>
      <c:layout>
        <c:manualLayout>
          <c:xMode val="edge"/>
          <c:yMode val="edge"/>
          <c:x val="0.17338340399757718"/>
          <c:y val="0.8971078465938026"/>
          <c:w val="0.70764223702806384"/>
          <c:h val="0.10130638147843458"/>
        </c:manualLayout>
      </c:layout>
      <c:overlay val="0"/>
    </c:legend>
    <c:plotVisOnly val="1"/>
    <c:dispBlanksAs val="gap"/>
    <c:showDLblsOverMax val="0"/>
  </c:chart>
  <c:spPr>
    <a:ln w="50800">
      <a:solidFill>
        <a:schemeClr val="bg1">
          <a:lumMod val="85000"/>
        </a:schemeClr>
      </a:solidFill>
    </a:ln>
  </c:spPr>
  <c:printSettings>
    <c:headerFooter/>
    <c:pageMargins b="0.75000000000001465" l="0.70000000000000062" r="0.70000000000000062" t="0.75000000000001465" header="0.30000000000000032" footer="0.30000000000000032"/>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3713062790228147E-2"/>
          <c:y val="4.3781094527363187E-2"/>
          <c:w val="0.85710623864324653"/>
          <c:h val="0.75970291639241694"/>
        </c:manualLayout>
      </c:layout>
      <c:barChart>
        <c:barDir val="col"/>
        <c:grouping val="stacked"/>
        <c:varyColors val="0"/>
        <c:ser>
          <c:idx val="0"/>
          <c:order val="0"/>
          <c:tx>
            <c:strRef>
              <c:f>'8. Données Graphes (ART)'!$A$19</c:f>
              <c:strCache>
                <c:ptCount val="1"/>
                <c:pt idx="0">
                  <c:v>Cash Flow annuel</c:v>
                </c:pt>
              </c:strCache>
            </c:strRef>
          </c:tx>
          <c:spPr>
            <a:solidFill>
              <a:srgbClr val="0070C0"/>
            </a:solidFill>
          </c:spPr>
          <c:invertIfNegative val="0"/>
          <c:cat>
            <c:strRef>
              <c:f>'8. Données Graphes (ART)'!$F$2:$AT$2</c:f>
              <c:strCache>
                <c:ptCount val="41"/>
                <c:pt idx="0">
                  <c:v>2024 (p)</c:v>
                </c:pt>
                <c:pt idx="1">
                  <c:v>2024 (r)</c:v>
                </c:pt>
                <c:pt idx="2">
                  <c:v>2025 (p)</c:v>
                </c:pt>
                <c:pt idx="3">
                  <c:v>2025 (r)</c:v>
                </c:pt>
                <c:pt idx="4">
                  <c:v>2026 (p)</c:v>
                </c:pt>
                <c:pt idx="5">
                  <c:v>2027 (p)</c:v>
                </c:pt>
                <c:pt idx="6">
                  <c:v>2028 (p)</c:v>
                </c:pt>
                <c:pt idx="7">
                  <c:v>2029 (p)</c:v>
                </c:pt>
                <c:pt idx="8">
                  <c:v>2030 (p)</c:v>
                </c:pt>
                <c:pt idx="9">
                  <c:v>2031 (p)</c:v>
                </c:pt>
                <c:pt idx="10">
                  <c:v>2032 (p)</c:v>
                </c:pt>
                <c:pt idx="11">
                  <c:v>2033 (p)</c:v>
                </c:pt>
                <c:pt idx="12">
                  <c:v>2034 (p)</c:v>
                </c:pt>
                <c:pt idx="13">
                  <c:v>2035 (p)</c:v>
                </c:pt>
                <c:pt idx="14">
                  <c:v>2036 (p)</c:v>
                </c:pt>
                <c:pt idx="15">
                  <c:v>2037 (p)</c:v>
                </c:pt>
                <c:pt idx="16">
                  <c:v>2038 (p)</c:v>
                </c:pt>
                <c:pt idx="17">
                  <c:v>2039 (p)</c:v>
                </c:pt>
                <c:pt idx="18">
                  <c:v>2040 (p)</c:v>
                </c:pt>
                <c:pt idx="19">
                  <c:v>2041 (p)</c:v>
                </c:pt>
                <c:pt idx="20">
                  <c:v>2042 (p)</c:v>
                </c:pt>
                <c:pt idx="21">
                  <c:v>2043 (p)</c:v>
                </c:pt>
                <c:pt idx="22">
                  <c:v>2044 (p)</c:v>
                </c:pt>
                <c:pt idx="23">
                  <c:v>2045 (p)</c:v>
                </c:pt>
                <c:pt idx="24">
                  <c:v>2046 (p)</c:v>
                </c:pt>
                <c:pt idx="25">
                  <c:v>2047 (p)</c:v>
                </c:pt>
                <c:pt idx="26">
                  <c:v>2048 (p)</c:v>
                </c:pt>
                <c:pt idx="27">
                  <c:v>2049 (p)</c:v>
                </c:pt>
                <c:pt idx="28">
                  <c:v>2050 (p)</c:v>
                </c:pt>
                <c:pt idx="29">
                  <c:v>2051 (p)</c:v>
                </c:pt>
                <c:pt idx="30">
                  <c:v>2052 (p)</c:v>
                </c:pt>
                <c:pt idx="31">
                  <c:v>2053 (p)</c:v>
                </c:pt>
                <c:pt idx="32">
                  <c:v>2054 (p)</c:v>
                </c:pt>
                <c:pt idx="33">
                  <c:v>2055 (p)</c:v>
                </c:pt>
                <c:pt idx="34">
                  <c:v>2056 (p)</c:v>
                </c:pt>
                <c:pt idx="35">
                  <c:v>2057 (p)</c:v>
                </c:pt>
                <c:pt idx="36">
                  <c:v>2058 (p)</c:v>
                </c:pt>
                <c:pt idx="37">
                  <c:v>2059 (p)</c:v>
                </c:pt>
                <c:pt idx="38">
                  <c:v>2060 (p)</c:v>
                </c:pt>
                <c:pt idx="39">
                  <c:v>2061 (p)</c:v>
                </c:pt>
                <c:pt idx="40">
                  <c:v>2062 (p)</c:v>
                </c:pt>
              </c:strCache>
            </c:strRef>
          </c:cat>
          <c:val>
            <c:numRef>
              <c:f>'8. Données Graphes (ART)'!$F$19:$AT$19</c:f>
              <c:numCache>
                <c:formatCode>#,##0</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extLst>
            <c:ext xmlns:c16="http://schemas.microsoft.com/office/drawing/2014/chart" uri="{C3380CC4-5D6E-409C-BE32-E72D297353CC}">
              <c16:uniqueId val="{00000000-B068-4032-BCFE-0D2CCBF6B0C6}"/>
            </c:ext>
          </c:extLst>
        </c:ser>
        <c:dLbls>
          <c:showLegendKey val="0"/>
          <c:showVal val="0"/>
          <c:showCatName val="0"/>
          <c:showSerName val="0"/>
          <c:showPercent val="0"/>
          <c:showBubbleSize val="0"/>
        </c:dLbls>
        <c:gapWidth val="150"/>
        <c:overlap val="100"/>
        <c:axId val="157511680"/>
        <c:axId val="157513216"/>
      </c:barChart>
      <c:lineChart>
        <c:grouping val="standard"/>
        <c:varyColors val="0"/>
        <c:ser>
          <c:idx val="7"/>
          <c:order val="1"/>
          <c:tx>
            <c:strRef>
              <c:f>'8. Données Graphes (ART)'!$A$20</c:f>
              <c:strCache>
                <c:ptCount val="1"/>
                <c:pt idx="0">
                  <c:v>Cumul Cash Flow</c:v>
                </c:pt>
              </c:strCache>
            </c:strRef>
          </c:tx>
          <c:spPr>
            <a:ln>
              <a:solidFill>
                <a:srgbClr val="FF0000"/>
              </a:solidFill>
            </a:ln>
          </c:spPr>
          <c:marker>
            <c:symbol val="none"/>
          </c:marker>
          <c:cat>
            <c:strRef>
              <c:f>'8. Données Graphes (ART)'!$F$2:$AT$2</c:f>
              <c:strCache>
                <c:ptCount val="41"/>
                <c:pt idx="0">
                  <c:v>2024 (p)</c:v>
                </c:pt>
                <c:pt idx="1">
                  <c:v>2024 (r)</c:v>
                </c:pt>
                <c:pt idx="2">
                  <c:v>2025 (p)</c:v>
                </c:pt>
                <c:pt idx="3">
                  <c:v>2025 (r)</c:v>
                </c:pt>
                <c:pt idx="4">
                  <c:v>2026 (p)</c:v>
                </c:pt>
                <c:pt idx="5">
                  <c:v>2027 (p)</c:v>
                </c:pt>
                <c:pt idx="6">
                  <c:v>2028 (p)</c:v>
                </c:pt>
                <c:pt idx="7">
                  <c:v>2029 (p)</c:v>
                </c:pt>
                <c:pt idx="8">
                  <c:v>2030 (p)</c:v>
                </c:pt>
                <c:pt idx="9">
                  <c:v>2031 (p)</c:v>
                </c:pt>
                <c:pt idx="10">
                  <c:v>2032 (p)</c:v>
                </c:pt>
                <c:pt idx="11">
                  <c:v>2033 (p)</c:v>
                </c:pt>
                <c:pt idx="12">
                  <c:v>2034 (p)</c:v>
                </c:pt>
                <c:pt idx="13">
                  <c:v>2035 (p)</c:v>
                </c:pt>
                <c:pt idx="14">
                  <c:v>2036 (p)</c:v>
                </c:pt>
                <c:pt idx="15">
                  <c:v>2037 (p)</c:v>
                </c:pt>
                <c:pt idx="16">
                  <c:v>2038 (p)</c:v>
                </c:pt>
                <c:pt idx="17">
                  <c:v>2039 (p)</c:v>
                </c:pt>
                <c:pt idx="18">
                  <c:v>2040 (p)</c:v>
                </c:pt>
                <c:pt idx="19">
                  <c:v>2041 (p)</c:v>
                </c:pt>
                <c:pt idx="20">
                  <c:v>2042 (p)</c:v>
                </c:pt>
                <c:pt idx="21">
                  <c:v>2043 (p)</c:v>
                </c:pt>
                <c:pt idx="22">
                  <c:v>2044 (p)</c:v>
                </c:pt>
                <c:pt idx="23">
                  <c:v>2045 (p)</c:v>
                </c:pt>
                <c:pt idx="24">
                  <c:v>2046 (p)</c:v>
                </c:pt>
                <c:pt idx="25">
                  <c:v>2047 (p)</c:v>
                </c:pt>
                <c:pt idx="26">
                  <c:v>2048 (p)</c:v>
                </c:pt>
                <c:pt idx="27">
                  <c:v>2049 (p)</c:v>
                </c:pt>
                <c:pt idx="28">
                  <c:v>2050 (p)</c:v>
                </c:pt>
                <c:pt idx="29">
                  <c:v>2051 (p)</c:v>
                </c:pt>
                <c:pt idx="30">
                  <c:v>2052 (p)</c:v>
                </c:pt>
                <c:pt idx="31">
                  <c:v>2053 (p)</c:v>
                </c:pt>
                <c:pt idx="32">
                  <c:v>2054 (p)</c:v>
                </c:pt>
                <c:pt idx="33">
                  <c:v>2055 (p)</c:v>
                </c:pt>
                <c:pt idx="34">
                  <c:v>2056 (p)</c:v>
                </c:pt>
                <c:pt idx="35">
                  <c:v>2057 (p)</c:v>
                </c:pt>
                <c:pt idx="36">
                  <c:v>2058 (p)</c:v>
                </c:pt>
                <c:pt idx="37">
                  <c:v>2059 (p)</c:v>
                </c:pt>
                <c:pt idx="38">
                  <c:v>2060 (p)</c:v>
                </c:pt>
                <c:pt idx="39">
                  <c:v>2061 (p)</c:v>
                </c:pt>
                <c:pt idx="40">
                  <c:v>2062 (p)</c:v>
                </c:pt>
              </c:strCache>
            </c:strRef>
          </c:cat>
          <c:val>
            <c:numRef>
              <c:f>'8. Données Graphes (ART)'!$F$20:$AT$20</c:f>
              <c:numCache>
                <c:formatCode>#,##0</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smooth val="0"/>
          <c:extLst>
            <c:ext xmlns:c16="http://schemas.microsoft.com/office/drawing/2014/chart" uri="{C3380CC4-5D6E-409C-BE32-E72D297353CC}">
              <c16:uniqueId val="{00000001-B068-4032-BCFE-0D2CCBF6B0C6}"/>
            </c:ext>
          </c:extLst>
        </c:ser>
        <c:dLbls>
          <c:showLegendKey val="0"/>
          <c:showVal val="0"/>
          <c:showCatName val="0"/>
          <c:showSerName val="0"/>
          <c:showPercent val="0"/>
          <c:showBubbleSize val="0"/>
        </c:dLbls>
        <c:marker val="1"/>
        <c:smooth val="0"/>
        <c:axId val="157511680"/>
        <c:axId val="157513216"/>
      </c:lineChart>
      <c:catAx>
        <c:axId val="157511680"/>
        <c:scaling>
          <c:orientation val="minMax"/>
        </c:scaling>
        <c:delete val="0"/>
        <c:axPos val="b"/>
        <c:numFmt formatCode="General" sourceLinked="1"/>
        <c:majorTickMark val="out"/>
        <c:minorTickMark val="none"/>
        <c:tickLblPos val="nextTo"/>
        <c:crossAx val="157513216"/>
        <c:crosses val="autoZero"/>
        <c:auto val="1"/>
        <c:lblAlgn val="ctr"/>
        <c:lblOffset val="100"/>
        <c:tickLblSkip val="5"/>
        <c:noMultiLvlLbl val="0"/>
      </c:catAx>
      <c:valAx>
        <c:axId val="157513216"/>
        <c:scaling>
          <c:orientation val="minMax"/>
        </c:scaling>
        <c:delete val="0"/>
        <c:axPos val="l"/>
        <c:numFmt formatCode="#,##0" sourceLinked="1"/>
        <c:majorTickMark val="out"/>
        <c:minorTickMark val="none"/>
        <c:tickLblPos val="nextTo"/>
        <c:crossAx val="157511680"/>
        <c:crosses val="autoZero"/>
        <c:crossBetween val="between"/>
      </c:valAx>
    </c:plotArea>
    <c:legend>
      <c:legendPos val="r"/>
      <c:layout>
        <c:manualLayout>
          <c:xMode val="edge"/>
          <c:yMode val="edge"/>
          <c:x val="0.2279279628507975"/>
          <c:y val="0.85819750859315957"/>
          <c:w val="0.59155921663638211"/>
          <c:h val="0.10507008605348478"/>
        </c:manualLayout>
      </c:layout>
      <c:overlay val="0"/>
    </c:legend>
    <c:plotVisOnly val="1"/>
    <c:dispBlanksAs val="gap"/>
    <c:showDLblsOverMax val="0"/>
  </c:chart>
  <c:spPr>
    <a:ln w="50800">
      <a:solidFill>
        <a:schemeClr val="bg1">
          <a:lumMod val="85000"/>
        </a:schemeClr>
      </a:solidFill>
    </a:ln>
  </c:spPr>
  <c:printSettings>
    <c:headerFooter/>
    <c:pageMargins b="0.75000000000001465" l="0.70000000000000062" r="0.70000000000000062" t="0.75000000000001465" header="0.30000000000000032" footer="0.30000000000000032"/>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080">
                <a:latin typeface="Verdana" panose="020B0604030504040204" pitchFamily="34" charset="0"/>
                <a:ea typeface="Verdana" panose="020B0604030504040204" pitchFamily="34" charset="0"/>
                <a:cs typeface="Verdana" panose="020B0604030504040204" pitchFamily="34" charset="0"/>
              </a:rPr>
              <a:t>BFR</a:t>
            </a:r>
          </a:p>
        </c:rich>
      </c:tx>
      <c:overlay val="0"/>
    </c:title>
    <c:autoTitleDeleted val="0"/>
    <c:plotArea>
      <c:layout>
        <c:manualLayout>
          <c:layoutTarget val="inner"/>
          <c:xMode val="edge"/>
          <c:yMode val="edge"/>
          <c:x val="0.12600897222254928"/>
          <c:y val="0.13267607721209043"/>
          <c:w val="0.83725168309219222"/>
          <c:h val="0.67687531631699027"/>
        </c:manualLayout>
      </c:layout>
      <c:barChart>
        <c:barDir val="col"/>
        <c:grouping val="stacked"/>
        <c:varyColors val="0"/>
        <c:ser>
          <c:idx val="2"/>
          <c:order val="0"/>
          <c:tx>
            <c:strRef>
              <c:f>'8. Données Graphes (ART)'!$A$22</c:f>
              <c:strCache>
                <c:ptCount val="1"/>
                <c:pt idx="0">
                  <c:v>BFR</c:v>
                </c:pt>
              </c:strCache>
            </c:strRef>
          </c:tx>
          <c:spPr>
            <a:solidFill>
              <a:schemeClr val="tx2">
                <a:lumMod val="40000"/>
                <a:lumOff val="60000"/>
              </a:schemeClr>
            </a:solidFill>
          </c:spPr>
          <c:invertIfNegative val="0"/>
          <c:cat>
            <c:strRef>
              <c:f>'8. Données Graphes (ART)'!$F$2:$AT$2</c:f>
              <c:strCache>
                <c:ptCount val="41"/>
                <c:pt idx="0">
                  <c:v>2024 (p)</c:v>
                </c:pt>
                <c:pt idx="1">
                  <c:v>2024 (r)</c:v>
                </c:pt>
                <c:pt idx="2">
                  <c:v>2025 (p)</c:v>
                </c:pt>
                <c:pt idx="3">
                  <c:v>2025 (r)</c:v>
                </c:pt>
                <c:pt idx="4">
                  <c:v>2026 (p)</c:v>
                </c:pt>
                <c:pt idx="5">
                  <c:v>2027 (p)</c:v>
                </c:pt>
                <c:pt idx="6">
                  <c:v>2028 (p)</c:v>
                </c:pt>
                <c:pt idx="7">
                  <c:v>2029 (p)</c:v>
                </c:pt>
                <c:pt idx="8">
                  <c:v>2030 (p)</c:v>
                </c:pt>
                <c:pt idx="9">
                  <c:v>2031 (p)</c:v>
                </c:pt>
                <c:pt idx="10">
                  <c:v>2032 (p)</c:v>
                </c:pt>
                <c:pt idx="11">
                  <c:v>2033 (p)</c:v>
                </c:pt>
                <c:pt idx="12">
                  <c:v>2034 (p)</c:v>
                </c:pt>
                <c:pt idx="13">
                  <c:v>2035 (p)</c:v>
                </c:pt>
                <c:pt idx="14">
                  <c:v>2036 (p)</c:v>
                </c:pt>
                <c:pt idx="15">
                  <c:v>2037 (p)</c:v>
                </c:pt>
                <c:pt idx="16">
                  <c:v>2038 (p)</c:v>
                </c:pt>
                <c:pt idx="17">
                  <c:v>2039 (p)</c:v>
                </c:pt>
                <c:pt idx="18">
                  <c:v>2040 (p)</c:v>
                </c:pt>
                <c:pt idx="19">
                  <c:v>2041 (p)</c:v>
                </c:pt>
                <c:pt idx="20">
                  <c:v>2042 (p)</c:v>
                </c:pt>
                <c:pt idx="21">
                  <c:v>2043 (p)</c:v>
                </c:pt>
                <c:pt idx="22">
                  <c:v>2044 (p)</c:v>
                </c:pt>
                <c:pt idx="23">
                  <c:v>2045 (p)</c:v>
                </c:pt>
                <c:pt idx="24">
                  <c:v>2046 (p)</c:v>
                </c:pt>
                <c:pt idx="25">
                  <c:v>2047 (p)</c:v>
                </c:pt>
                <c:pt idx="26">
                  <c:v>2048 (p)</c:v>
                </c:pt>
                <c:pt idx="27">
                  <c:v>2049 (p)</c:v>
                </c:pt>
                <c:pt idx="28">
                  <c:v>2050 (p)</c:v>
                </c:pt>
                <c:pt idx="29">
                  <c:v>2051 (p)</c:v>
                </c:pt>
                <c:pt idx="30">
                  <c:v>2052 (p)</c:v>
                </c:pt>
                <c:pt idx="31">
                  <c:v>2053 (p)</c:v>
                </c:pt>
                <c:pt idx="32">
                  <c:v>2054 (p)</c:v>
                </c:pt>
                <c:pt idx="33">
                  <c:v>2055 (p)</c:v>
                </c:pt>
                <c:pt idx="34">
                  <c:v>2056 (p)</c:v>
                </c:pt>
                <c:pt idx="35">
                  <c:v>2057 (p)</c:v>
                </c:pt>
                <c:pt idx="36">
                  <c:v>2058 (p)</c:v>
                </c:pt>
                <c:pt idx="37">
                  <c:v>2059 (p)</c:v>
                </c:pt>
                <c:pt idx="38">
                  <c:v>2060 (p)</c:v>
                </c:pt>
                <c:pt idx="39">
                  <c:v>2061 (p)</c:v>
                </c:pt>
                <c:pt idx="40">
                  <c:v>2062 (p)</c:v>
                </c:pt>
              </c:strCache>
            </c:strRef>
          </c:cat>
          <c:val>
            <c:numRef>
              <c:f>'8. Données Graphes (ART)'!$F$22:$AT$22</c:f>
              <c:numCache>
                <c:formatCode>#,##0</c:formatCode>
                <c:ptCount val="4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numCache>
            </c:numRef>
          </c:val>
          <c:extLst>
            <c:ext xmlns:c16="http://schemas.microsoft.com/office/drawing/2014/chart" uri="{C3380CC4-5D6E-409C-BE32-E72D297353CC}">
              <c16:uniqueId val="{00000000-BCAA-4711-BFC0-FB4746A85B48}"/>
            </c:ext>
          </c:extLst>
        </c:ser>
        <c:dLbls>
          <c:showLegendKey val="0"/>
          <c:showVal val="0"/>
          <c:showCatName val="0"/>
          <c:showSerName val="0"/>
          <c:showPercent val="0"/>
          <c:showBubbleSize val="0"/>
        </c:dLbls>
        <c:gapWidth val="150"/>
        <c:overlap val="100"/>
        <c:axId val="157550848"/>
        <c:axId val="157552640"/>
      </c:barChart>
      <c:catAx>
        <c:axId val="157550848"/>
        <c:scaling>
          <c:orientation val="minMax"/>
        </c:scaling>
        <c:delete val="0"/>
        <c:axPos val="b"/>
        <c:numFmt formatCode="General" sourceLinked="1"/>
        <c:majorTickMark val="out"/>
        <c:minorTickMark val="none"/>
        <c:tickLblPos val="nextTo"/>
        <c:txPr>
          <a:bodyPr/>
          <a:lstStyle/>
          <a:p>
            <a:pPr>
              <a:defRPr sz="900">
                <a:latin typeface="Verdana" panose="020B0604030504040204" pitchFamily="34" charset="0"/>
                <a:ea typeface="Verdana" panose="020B0604030504040204" pitchFamily="34" charset="0"/>
                <a:cs typeface="Verdana" panose="020B0604030504040204" pitchFamily="34" charset="0"/>
              </a:defRPr>
            </a:pPr>
            <a:endParaRPr lang="fr-FR"/>
          </a:p>
        </c:txPr>
        <c:crossAx val="157552640"/>
        <c:crosses val="autoZero"/>
        <c:auto val="1"/>
        <c:lblAlgn val="ctr"/>
        <c:lblOffset val="100"/>
        <c:tickLblSkip val="5"/>
        <c:noMultiLvlLbl val="0"/>
      </c:catAx>
      <c:valAx>
        <c:axId val="157552640"/>
        <c:scaling>
          <c:orientation val="minMax"/>
        </c:scaling>
        <c:delete val="0"/>
        <c:axPos val="l"/>
        <c:majorGridlines>
          <c:spPr>
            <a:ln>
              <a:noFill/>
            </a:ln>
          </c:spPr>
        </c:majorGridlines>
        <c:numFmt formatCode="#,##0" sourceLinked="1"/>
        <c:majorTickMark val="out"/>
        <c:minorTickMark val="none"/>
        <c:tickLblPos val="nextTo"/>
        <c:txPr>
          <a:bodyPr/>
          <a:lstStyle/>
          <a:p>
            <a:pPr>
              <a:defRPr sz="900">
                <a:latin typeface="Verdana" panose="020B0604030504040204" pitchFamily="34" charset="0"/>
                <a:ea typeface="Verdana" panose="020B0604030504040204" pitchFamily="34" charset="0"/>
                <a:cs typeface="Verdana" panose="020B0604030504040204" pitchFamily="34" charset="0"/>
              </a:defRPr>
            </a:pPr>
            <a:endParaRPr lang="fr-FR"/>
          </a:p>
        </c:txPr>
        <c:crossAx val="157550848"/>
        <c:crosses val="autoZero"/>
        <c:crossBetween val="between"/>
      </c:valAx>
    </c:plotArea>
    <c:legend>
      <c:legendPos val="b"/>
      <c:overlay val="0"/>
    </c:legend>
    <c:plotVisOnly val="1"/>
    <c:dispBlanksAs val="gap"/>
    <c:showDLblsOverMax val="0"/>
  </c:chart>
  <c:spPr>
    <a:ln w="50800">
      <a:solidFill>
        <a:schemeClr val="bg1">
          <a:lumMod val="85000"/>
        </a:schemeClr>
      </a:solidFill>
    </a:ln>
  </c:spPr>
  <c:printSettings>
    <c:headerFooter/>
    <c:pageMargins b="0.75" l="0.7" r="0.7" t="0.75" header="0.3" footer="0.3"/>
    <c:pageSetup/>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3981132840368211"/>
          <c:y val="7.534260345116435E-2"/>
          <c:w val="0.3180272986857921"/>
          <c:h val="0.79499562554680669"/>
        </c:manualLayout>
      </c:layout>
      <c:barChart>
        <c:barDir val="col"/>
        <c:grouping val="clustered"/>
        <c:varyColors val="0"/>
        <c:ser>
          <c:idx val="0"/>
          <c:order val="0"/>
          <c:tx>
            <c:strRef>
              <c:f>'11. Fiche SCA (ART)'!$G$5</c:f>
              <c:strCache>
                <c:ptCount val="1"/>
                <c:pt idx="0">
                  <c:v>Chiffre d'affaires</c:v>
                </c:pt>
              </c:strCache>
            </c:strRef>
          </c:tx>
          <c:spPr>
            <a:solidFill>
              <a:schemeClr val="accent4"/>
            </a:solidFill>
          </c:spPr>
          <c:invertIfNegative val="0"/>
          <c:dLbls>
            <c:dLbl>
              <c:idx val="1"/>
              <c:layout>
                <c:manualLayout>
                  <c:x val="-8.0838050980941896E-17"/>
                  <c:y val="1.924856336755889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EFF-4ECE-AE84-255BE9459319}"/>
                </c:ext>
              </c:extLst>
            </c:dLbl>
            <c:numFmt formatCode="#,##0.0" sourceLinked="0"/>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'11. Fiche SCA (ART)'!$H$4:$I$4</c:f>
              <c:numCache>
                <c:formatCode>General</c:formatCode>
                <c:ptCount val="2"/>
                <c:pt idx="0">
                  <c:v>2024</c:v>
                </c:pt>
                <c:pt idx="1">
                  <c:v>2025</c:v>
                </c:pt>
              </c:numCache>
            </c:numRef>
          </c:cat>
          <c:val>
            <c:numRef>
              <c:f>'11. Fiche SCA (ART)'!$H$5:$I$5</c:f>
              <c:numCache>
                <c:formatCode>#\ ##0.0</c:formatCode>
                <c:ptCount val="2"/>
                <c:pt idx="0">
                  <c:v>0</c:v>
                </c:pt>
                <c:pt idx="1">
                  <c:v>0</c:v>
                </c:pt>
              </c:numCache>
            </c:numRef>
          </c:val>
          <c:extLst>
            <c:ext xmlns:c16="http://schemas.microsoft.com/office/drawing/2014/chart" uri="{C3380CC4-5D6E-409C-BE32-E72D297353CC}">
              <c16:uniqueId val="{00000001-3EFF-4ECE-AE84-255BE9459319}"/>
            </c:ext>
          </c:extLst>
        </c:ser>
        <c:ser>
          <c:idx val="1"/>
          <c:order val="1"/>
          <c:tx>
            <c:strRef>
              <c:f>'11. Fiche SCA (ART)'!$G$6</c:f>
              <c:strCache>
                <c:ptCount val="1"/>
                <c:pt idx="0">
                  <c:v>Résultat net</c:v>
                </c:pt>
              </c:strCache>
            </c:strRef>
          </c:tx>
          <c:spPr>
            <a:solidFill>
              <a:schemeClr val="accent2"/>
            </a:solidFill>
          </c:spPr>
          <c:invertIfNegative val="0"/>
          <c:dPt>
            <c:idx val="2"/>
            <c:invertIfNegative val="0"/>
            <c:bubble3D val="0"/>
            <c:extLst>
              <c:ext xmlns:c16="http://schemas.microsoft.com/office/drawing/2014/chart" uri="{C3380CC4-5D6E-409C-BE32-E72D297353CC}">
                <c16:uniqueId val="{00000002-3EFF-4ECE-AE84-255BE9459319}"/>
              </c:ext>
            </c:extLst>
          </c:dPt>
          <c:dLbls>
            <c:numFmt formatCode="#,##0.0" sourceLinked="0"/>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'11. Fiche SCA (ART)'!$H$4:$I$4</c:f>
              <c:numCache>
                <c:formatCode>General</c:formatCode>
                <c:ptCount val="2"/>
                <c:pt idx="0">
                  <c:v>2024</c:v>
                </c:pt>
                <c:pt idx="1">
                  <c:v>2025</c:v>
                </c:pt>
              </c:numCache>
            </c:numRef>
          </c:cat>
          <c:val>
            <c:numRef>
              <c:f>'11. Fiche SCA (ART)'!$H$6:$I$6</c:f>
              <c:numCache>
                <c:formatCode>#\ ##0.0</c:formatCode>
                <c:ptCount val="2"/>
                <c:pt idx="0">
                  <c:v>0</c:v>
                </c:pt>
                <c:pt idx="1">
                  <c:v>0</c:v>
                </c:pt>
              </c:numCache>
            </c:numRef>
          </c:val>
          <c:extLst>
            <c:ext xmlns:c16="http://schemas.microsoft.com/office/drawing/2014/chart" uri="{C3380CC4-5D6E-409C-BE32-E72D297353CC}">
              <c16:uniqueId val="{00000003-3EFF-4ECE-AE84-255BE9459319}"/>
            </c:ext>
          </c:extLst>
        </c:ser>
        <c:dLbls>
          <c:showLegendKey val="0"/>
          <c:showVal val="0"/>
          <c:showCatName val="0"/>
          <c:showSerName val="0"/>
          <c:showPercent val="0"/>
          <c:showBubbleSize val="0"/>
        </c:dLbls>
        <c:gapWidth val="150"/>
        <c:axId val="79266560"/>
        <c:axId val="79268096"/>
      </c:barChart>
      <c:lineChart>
        <c:grouping val="standard"/>
        <c:varyColors val="0"/>
        <c:ser>
          <c:idx val="2"/>
          <c:order val="2"/>
          <c:tx>
            <c:strRef>
              <c:f>'11. Fiche SCA (ART)'!$G$7</c:f>
              <c:strCache>
                <c:ptCount val="1"/>
                <c:pt idx="0">
                  <c:v>Marge d'Ebitda</c:v>
                </c:pt>
              </c:strCache>
            </c:strRef>
          </c:tx>
          <c:spPr>
            <a:ln>
              <a:solidFill>
                <a:schemeClr val="accent5"/>
              </a:solidFill>
            </a:ln>
          </c:spPr>
          <c:marker>
            <c:spPr>
              <a:solidFill>
                <a:schemeClr val="accent5"/>
              </a:solidFill>
              <a:ln>
                <a:solidFill>
                  <a:schemeClr val="accent5"/>
                </a:solidFill>
              </a:ln>
            </c:spPr>
          </c:marker>
          <c:dLbls>
            <c:dLbl>
              <c:idx val="0"/>
              <c:layout>
                <c:manualLayout>
                  <c:x val="-9.1198720023010868E-2"/>
                  <c:y val="-0.17394829282195245"/>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143-4A25-B561-42B08565DF1B}"/>
                </c:ext>
              </c:extLst>
            </c:dLbl>
            <c:spPr>
              <a:noFill/>
              <a:ln>
                <a:noFill/>
              </a:ln>
              <a:effectLst/>
            </c:sp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multiLvlStrRef>
              <c:f>'12. Fiche SCA'!#REF!</c:f>
              <c:extLst xmlns:c15="http://schemas.microsoft.com/office/drawing/2012/chart"/>
            </c:multiLvlStrRef>
          </c:cat>
          <c:val>
            <c:numRef>
              <c:f>'11. Fiche SCA (ART)'!$H$7:$I$7</c:f>
              <c:numCache>
                <c:formatCode>0.0%</c:formatCode>
                <c:ptCount val="2"/>
                <c:pt idx="0">
                  <c:v>0</c:v>
                </c:pt>
                <c:pt idx="1">
                  <c:v>0</c:v>
                </c:pt>
              </c:numCache>
            </c:numRef>
          </c:val>
          <c:smooth val="0"/>
          <c:extLst>
            <c:ext xmlns:c16="http://schemas.microsoft.com/office/drawing/2014/chart" uri="{C3380CC4-5D6E-409C-BE32-E72D297353CC}">
              <c16:uniqueId val="{00000004-3EFF-4ECE-AE84-255BE9459319}"/>
            </c:ext>
          </c:extLst>
        </c:ser>
        <c:dLbls>
          <c:showLegendKey val="0"/>
          <c:showVal val="0"/>
          <c:showCatName val="0"/>
          <c:showSerName val="0"/>
          <c:showPercent val="0"/>
          <c:showBubbleSize val="0"/>
        </c:dLbls>
        <c:marker val="1"/>
        <c:smooth val="0"/>
        <c:axId val="79271808"/>
        <c:axId val="79270272"/>
      </c:lineChart>
      <c:catAx>
        <c:axId val="79266560"/>
        <c:scaling>
          <c:orientation val="minMax"/>
        </c:scaling>
        <c:delete val="0"/>
        <c:axPos val="b"/>
        <c:numFmt formatCode="General" sourceLinked="1"/>
        <c:majorTickMark val="out"/>
        <c:minorTickMark val="none"/>
        <c:tickLblPos val="nextTo"/>
        <c:crossAx val="79268096"/>
        <c:crosses val="autoZero"/>
        <c:auto val="1"/>
        <c:lblAlgn val="ctr"/>
        <c:lblOffset val="100"/>
        <c:noMultiLvlLbl val="0"/>
      </c:catAx>
      <c:valAx>
        <c:axId val="79268096"/>
        <c:scaling>
          <c:orientation val="minMax"/>
        </c:scaling>
        <c:delete val="0"/>
        <c:axPos val="l"/>
        <c:majorGridlines>
          <c:spPr>
            <a:ln>
              <a:solidFill>
                <a:schemeClr val="tx1">
                  <a:lumMod val="50000"/>
                  <a:lumOff val="50000"/>
                </a:schemeClr>
              </a:solidFill>
            </a:ln>
          </c:spPr>
        </c:majorGridlines>
        <c:title>
          <c:tx>
            <c:rich>
              <a:bodyPr rot="-5400000" vert="horz"/>
              <a:lstStyle/>
              <a:p>
                <a:pPr>
                  <a:defRPr/>
                </a:pPr>
                <a:r>
                  <a:rPr lang="fr-FR"/>
                  <a:t>en M€</a:t>
                </a:r>
              </a:p>
            </c:rich>
          </c:tx>
          <c:layout>
            <c:manualLayout>
              <c:xMode val="edge"/>
              <c:yMode val="edge"/>
              <c:x val="1.2227656266828452E-2"/>
              <c:y val="0.38140404257703658"/>
            </c:manualLayout>
          </c:layout>
          <c:overlay val="0"/>
        </c:title>
        <c:numFmt formatCode="#,##0.0" sourceLinked="0"/>
        <c:majorTickMark val="out"/>
        <c:minorTickMark val="none"/>
        <c:tickLblPos val="nextTo"/>
        <c:crossAx val="79266560"/>
        <c:crosses val="autoZero"/>
        <c:crossBetween val="between"/>
      </c:valAx>
      <c:valAx>
        <c:axId val="79270272"/>
        <c:scaling>
          <c:orientation val="minMax"/>
          <c:max val="0.8"/>
          <c:min val="0.5"/>
        </c:scaling>
        <c:delete val="0"/>
        <c:axPos val="r"/>
        <c:numFmt formatCode="0.0%" sourceLinked="0"/>
        <c:majorTickMark val="out"/>
        <c:minorTickMark val="none"/>
        <c:tickLblPos val="nextTo"/>
        <c:crossAx val="79271808"/>
        <c:crosses val="max"/>
        <c:crossBetween val="between"/>
      </c:valAx>
      <c:catAx>
        <c:axId val="79271808"/>
        <c:scaling>
          <c:orientation val="minMax"/>
        </c:scaling>
        <c:delete val="1"/>
        <c:axPos val="b"/>
        <c:numFmt formatCode="General" sourceLinked="1"/>
        <c:majorTickMark val="out"/>
        <c:minorTickMark val="none"/>
        <c:tickLblPos val="nextTo"/>
        <c:crossAx val="79270272"/>
        <c:crosses val="autoZero"/>
        <c:auto val="1"/>
        <c:lblAlgn val="ctr"/>
        <c:lblOffset val="100"/>
        <c:noMultiLvlLbl val="0"/>
      </c:catAx>
      <c:spPr>
        <a:noFill/>
        <a:ln>
          <a:solidFill>
            <a:schemeClr val="tx1">
              <a:lumMod val="50000"/>
              <a:lumOff val="50000"/>
            </a:schemeClr>
          </a:solidFill>
        </a:ln>
        <a:effectLst>
          <a:softEdge rad="12700"/>
        </a:effectLst>
      </c:spPr>
    </c:plotArea>
    <c:legend>
      <c:legendPos val="r"/>
      <c:layout>
        <c:manualLayout>
          <c:xMode val="edge"/>
          <c:yMode val="edge"/>
          <c:x val="0.69263875168784717"/>
          <c:y val="5.0598392182109313E-2"/>
          <c:w val="0.29422679190720402"/>
          <c:h val="0.94234965912279844"/>
        </c:manualLayout>
      </c:layout>
      <c:overlay val="0"/>
    </c:legend>
    <c:plotVisOnly val="1"/>
    <c:dispBlanksAs val="gap"/>
    <c:showDLblsOverMax val="0"/>
  </c:chart>
  <c:spPr>
    <a:noFill/>
    <a:ln>
      <a:noFill/>
    </a:ln>
  </c:spPr>
  <c:txPr>
    <a:bodyPr/>
    <a:lstStyle/>
    <a:p>
      <a:pPr>
        <a:defRPr sz="800">
          <a:solidFill>
            <a:sysClr val="windowText" lastClr="000000"/>
          </a:solidFill>
          <a:latin typeface="Roboto" pitchFamily="2" charset="0"/>
          <a:ea typeface="Roboto" pitchFamily="2" charset="0"/>
        </a:defRPr>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5"/>
    </mc:Choice>
    <mc:Fallback>
      <c:style val="5"/>
    </mc:Fallback>
  </mc:AlternateContent>
  <c:chart>
    <c:autoTitleDeleted val="0"/>
    <c:plotArea>
      <c:layout>
        <c:manualLayout>
          <c:layoutTarget val="inner"/>
          <c:xMode val="edge"/>
          <c:yMode val="edge"/>
          <c:x val="0.12253943925165754"/>
          <c:y val="9.0087848979359758E-2"/>
          <c:w val="0.45138508864354598"/>
          <c:h val="0.72696741153893552"/>
        </c:manualLayout>
      </c:layout>
      <c:doughnutChart>
        <c:varyColors val="1"/>
        <c:ser>
          <c:idx val="0"/>
          <c:order val="0"/>
          <c:dPt>
            <c:idx val="0"/>
            <c:bubble3D val="0"/>
            <c:spPr>
              <a:solidFill>
                <a:schemeClr val="accent3">
                  <a:lumMod val="50000"/>
                </a:schemeClr>
              </a:solidFill>
            </c:spPr>
            <c:extLst>
              <c:ext xmlns:c16="http://schemas.microsoft.com/office/drawing/2014/chart" uri="{C3380CC4-5D6E-409C-BE32-E72D297353CC}">
                <c16:uniqueId val="{00000001-B761-4C67-988F-8E3AD5572DED}"/>
              </c:ext>
            </c:extLst>
          </c:dPt>
          <c:dPt>
            <c:idx val="1"/>
            <c:bubble3D val="0"/>
            <c:spPr>
              <a:solidFill>
                <a:schemeClr val="accent3">
                  <a:lumMod val="75000"/>
                </a:schemeClr>
              </a:solidFill>
            </c:spPr>
            <c:extLst>
              <c:ext xmlns:c16="http://schemas.microsoft.com/office/drawing/2014/chart" uri="{C3380CC4-5D6E-409C-BE32-E72D297353CC}">
                <c16:uniqueId val="{00000003-B761-4C67-988F-8E3AD5572DED}"/>
              </c:ext>
            </c:extLst>
          </c:dPt>
          <c:dPt>
            <c:idx val="2"/>
            <c:bubble3D val="0"/>
            <c:extLst>
              <c:ext xmlns:c16="http://schemas.microsoft.com/office/drawing/2014/chart" uri="{C3380CC4-5D6E-409C-BE32-E72D297353CC}">
                <c16:uniqueId val="{00000004-B761-4C67-988F-8E3AD5572DED}"/>
              </c:ext>
            </c:extLst>
          </c:dPt>
          <c:dPt>
            <c:idx val="3"/>
            <c:bubble3D val="0"/>
            <c:extLst>
              <c:ext xmlns:c16="http://schemas.microsoft.com/office/drawing/2014/chart" uri="{C3380CC4-5D6E-409C-BE32-E72D297353CC}">
                <c16:uniqueId val="{00000005-B761-4C67-988F-8E3AD5572DED}"/>
              </c:ext>
            </c:extLst>
          </c:dPt>
          <c:dLbls>
            <c:dLbl>
              <c:idx val="0"/>
              <c:layout>
                <c:manualLayout>
                  <c:x val="9.5860533559592551E-2"/>
                  <c:y val="-0.16140341958645141"/>
                </c:manualLayout>
              </c:layout>
              <c:showLegendKey val="0"/>
              <c:showVal val="0"/>
              <c:showCatName val="0"/>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1-B761-4C67-988F-8E3AD5572DED}"/>
                </c:ext>
              </c:extLst>
            </c:dLbl>
            <c:dLbl>
              <c:idx val="1"/>
              <c:layout>
                <c:manualLayout>
                  <c:x val="-9.5860533559592551E-2"/>
                  <c:y val="0.16842095956847103"/>
                </c:manualLayout>
              </c:layout>
              <c:showLegendKey val="0"/>
              <c:showVal val="0"/>
              <c:showCatName val="0"/>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3-B761-4C67-988F-8E3AD5572DED}"/>
                </c:ext>
              </c:extLst>
            </c:dLbl>
            <c:dLbl>
              <c:idx val="2"/>
              <c:layout>
                <c:manualLayout>
                  <c:x val="-0.12200431543948143"/>
                  <c:y val="-7.7192939802215893E-2"/>
                </c:manualLayout>
              </c:layout>
              <c:showLegendKey val="0"/>
              <c:showVal val="0"/>
              <c:showCatName val="0"/>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4-B761-4C67-988F-8E3AD5572DED}"/>
                </c:ext>
              </c:extLst>
            </c:dLbl>
            <c:numFmt formatCode="0.0%" sourceLinked="0"/>
            <c:spPr>
              <a:noFill/>
              <a:ln>
                <a:noFill/>
              </a:ln>
              <a:effectLst/>
            </c:spPr>
            <c:showLegendKey val="0"/>
            <c:showVal val="0"/>
            <c:showCatName val="0"/>
            <c:showSerName val="0"/>
            <c:showPercent val="1"/>
            <c:showBubbleSize val="0"/>
            <c:separator>
</c:separator>
            <c:showLeaderLines val="1"/>
            <c:extLst>
              <c:ext xmlns:c15="http://schemas.microsoft.com/office/drawing/2012/chart" uri="{CE6537A1-D6FC-4f65-9D91-7224C49458BB}"/>
            </c:extLst>
          </c:dLbls>
          <c:cat>
            <c:strRef>
              <c:f>'11. Fiche SCA (ART)'!$G$10:$G$14</c:f>
              <c:strCache>
                <c:ptCount val="5"/>
                <c:pt idx="0">
                  <c:v>Plan de relance</c:v>
                </c:pt>
                <c:pt idx="1">
                  <c:v>Contrat de plan</c:v>
                </c:pt>
                <c:pt idx="2">
                  <c:v>Plan d'investissement autoroutier (PIA)</c:v>
                </c:pt>
                <c:pt idx="3">
                  <c:v>Renouvellement et Maintenance</c:v>
                </c:pt>
                <c:pt idx="4">
                  <c:v>Autres</c:v>
                </c:pt>
              </c:strCache>
            </c:strRef>
          </c:cat>
          <c:val>
            <c:numRef>
              <c:f>'11. Fiche SCA (ART)'!$H$10:$H$14</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6-B761-4C67-988F-8E3AD5572DED}"/>
            </c:ext>
          </c:extLst>
        </c:ser>
        <c:dLbls>
          <c:showLegendKey val="0"/>
          <c:showVal val="1"/>
          <c:showCatName val="1"/>
          <c:showSerName val="0"/>
          <c:showPercent val="0"/>
          <c:showBubbleSize val="0"/>
          <c:showLeaderLines val="1"/>
        </c:dLbls>
        <c:firstSliceAng val="0"/>
        <c:holeSize val="50"/>
      </c:doughnutChart>
    </c:plotArea>
    <c:legend>
      <c:legendPos val="r"/>
      <c:layout>
        <c:manualLayout>
          <c:xMode val="edge"/>
          <c:yMode val="edge"/>
          <c:x val="0.64012152755708185"/>
          <c:y val="1.5097957455949149E-2"/>
          <c:w val="0.35526580067083507"/>
          <c:h val="0.98490204254405089"/>
        </c:manualLayout>
      </c:layout>
      <c:overlay val="0"/>
    </c:legend>
    <c:plotVisOnly val="1"/>
    <c:dispBlanksAs val="gap"/>
    <c:showDLblsOverMax val="0"/>
  </c:chart>
  <c:spPr>
    <a:ln>
      <a:noFill/>
    </a:ln>
  </c:spPr>
  <c:txPr>
    <a:bodyPr/>
    <a:lstStyle/>
    <a:p>
      <a:pPr>
        <a:defRPr sz="800">
          <a:latin typeface="Roboto" pitchFamily="2" charset="0"/>
          <a:ea typeface="Roboto" pitchFamily="2" charset="0"/>
        </a:defRPr>
      </a:pPr>
      <a:endParaRPr lang="fr-F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0"/>
    <c:plotArea>
      <c:layout>
        <c:manualLayout>
          <c:layoutTarget val="inner"/>
          <c:xMode val="edge"/>
          <c:yMode val="edge"/>
          <c:x val="0.28219178683220536"/>
          <c:y val="5.312736929938626E-2"/>
          <c:w val="0.67909103625411882"/>
          <c:h val="0.65028357469302356"/>
        </c:manualLayout>
      </c:layout>
      <c:barChart>
        <c:barDir val="col"/>
        <c:grouping val="stacked"/>
        <c:varyColors val="0"/>
        <c:ser>
          <c:idx val="0"/>
          <c:order val="0"/>
          <c:tx>
            <c:strRef>
              <c:f>'11. Fiche SCA (ART)'!$H$47</c:f>
              <c:strCache>
                <c:ptCount val="1"/>
                <c:pt idx="0">
                  <c:v>Bancaire</c:v>
                </c:pt>
              </c:strCache>
            </c:strRef>
          </c:tx>
          <c:spPr>
            <a:solidFill>
              <a:schemeClr val="accent1">
                <a:lumMod val="50000"/>
              </a:schemeClr>
            </a:solidFill>
          </c:spPr>
          <c:invertIfNegative val="0"/>
          <c:cat>
            <c:strRef>
              <c:f>'11. Fiche SCA (ART)'!$G$48:$G$50</c:f>
              <c:strCache>
                <c:ptCount val="3"/>
                <c:pt idx="0">
                  <c:v>&lt; 1 an</c:v>
                </c:pt>
                <c:pt idx="1">
                  <c:v>1 à 5 ans</c:v>
                </c:pt>
                <c:pt idx="2">
                  <c:v>&gt; 5 ans</c:v>
                </c:pt>
              </c:strCache>
            </c:strRef>
          </c:cat>
          <c:val>
            <c:numRef>
              <c:f>'11. Fiche SCA (ART)'!$H$48:$H$50</c:f>
              <c:numCache>
                <c:formatCode>_-* #\ ##0.0\ _€_-;\-* #\ ##0.0\ _€_-;_-* "-"??\ _€_-;_-@_-</c:formatCode>
                <c:ptCount val="3"/>
                <c:pt idx="0">
                  <c:v>0</c:v>
                </c:pt>
                <c:pt idx="1">
                  <c:v>0</c:v>
                </c:pt>
                <c:pt idx="2">
                  <c:v>0</c:v>
                </c:pt>
              </c:numCache>
            </c:numRef>
          </c:val>
          <c:extLst>
            <c:ext xmlns:c16="http://schemas.microsoft.com/office/drawing/2014/chart" uri="{C3380CC4-5D6E-409C-BE32-E72D297353CC}">
              <c16:uniqueId val="{00000000-BF15-4BB3-9556-ED28DA62A708}"/>
            </c:ext>
          </c:extLst>
        </c:ser>
        <c:ser>
          <c:idx val="1"/>
          <c:order val="1"/>
          <c:tx>
            <c:strRef>
              <c:f>'11. Fiche SCA (ART)'!$I$47</c:f>
              <c:strCache>
                <c:ptCount val="1"/>
                <c:pt idx="0">
                  <c:v>Obligataire</c:v>
                </c:pt>
              </c:strCache>
            </c:strRef>
          </c:tx>
          <c:spPr>
            <a:solidFill>
              <a:srgbClr val="13B6D7"/>
            </a:solidFill>
          </c:spPr>
          <c:invertIfNegative val="0"/>
          <c:cat>
            <c:strRef>
              <c:f>'11. Fiche SCA (ART)'!$G$48:$G$50</c:f>
              <c:strCache>
                <c:ptCount val="3"/>
                <c:pt idx="0">
                  <c:v>&lt; 1 an</c:v>
                </c:pt>
                <c:pt idx="1">
                  <c:v>1 à 5 ans</c:v>
                </c:pt>
                <c:pt idx="2">
                  <c:v>&gt; 5 ans</c:v>
                </c:pt>
              </c:strCache>
            </c:strRef>
          </c:cat>
          <c:val>
            <c:numRef>
              <c:f>'11. Fiche SCA (ART)'!$I$48:$I$50</c:f>
              <c:numCache>
                <c:formatCode>_-* #\ ##0.0\ _€_-;\-* #\ ##0.0\ _€_-;_-* "-"??\ _€_-;_-@_-</c:formatCode>
                <c:ptCount val="3"/>
                <c:pt idx="0">
                  <c:v>0</c:v>
                </c:pt>
                <c:pt idx="1">
                  <c:v>0</c:v>
                </c:pt>
                <c:pt idx="2">
                  <c:v>0</c:v>
                </c:pt>
              </c:numCache>
            </c:numRef>
          </c:val>
          <c:extLst xmlns:c15="http://schemas.microsoft.com/office/drawing/2012/chart">
            <c:ext xmlns:c16="http://schemas.microsoft.com/office/drawing/2014/chart" uri="{C3380CC4-5D6E-409C-BE32-E72D297353CC}">
              <c16:uniqueId val="{00000001-BF15-4BB3-9556-ED28DA62A708}"/>
            </c:ext>
          </c:extLst>
        </c:ser>
        <c:ser>
          <c:idx val="2"/>
          <c:order val="2"/>
          <c:tx>
            <c:strRef>
              <c:f>'11. Fiche SCA (ART)'!$J$47</c:f>
              <c:strCache>
                <c:ptCount val="1"/>
                <c:pt idx="0">
                  <c:v>Actionnaires</c:v>
                </c:pt>
              </c:strCache>
            </c:strRef>
          </c:tx>
          <c:spPr>
            <a:solidFill>
              <a:schemeClr val="accent1">
                <a:lumMod val="20000"/>
                <a:lumOff val="80000"/>
              </a:schemeClr>
            </a:solidFill>
          </c:spPr>
          <c:invertIfNegative val="0"/>
          <c:cat>
            <c:strRef>
              <c:f>'11. Fiche SCA (ART)'!$G$48:$G$50</c:f>
              <c:strCache>
                <c:ptCount val="3"/>
                <c:pt idx="0">
                  <c:v>&lt; 1 an</c:v>
                </c:pt>
                <c:pt idx="1">
                  <c:v>1 à 5 ans</c:v>
                </c:pt>
                <c:pt idx="2">
                  <c:v>&gt; 5 ans</c:v>
                </c:pt>
              </c:strCache>
            </c:strRef>
          </c:cat>
          <c:val>
            <c:numRef>
              <c:f>'11. Fiche SCA (ART)'!$J$48:$J$50</c:f>
              <c:numCache>
                <c:formatCode>_-* #\ ##0.0\ _€_-;\-* #\ ##0.0\ _€_-;_-* "-"??\ _€_-;_-@_-</c:formatCode>
                <c:ptCount val="3"/>
                <c:pt idx="0">
                  <c:v>0</c:v>
                </c:pt>
                <c:pt idx="1">
                  <c:v>0</c:v>
                </c:pt>
                <c:pt idx="2">
                  <c:v>0</c:v>
                </c:pt>
              </c:numCache>
            </c:numRef>
          </c:val>
          <c:extLst xmlns:c15="http://schemas.microsoft.com/office/drawing/2012/chart">
            <c:ext xmlns:c16="http://schemas.microsoft.com/office/drawing/2014/chart" uri="{C3380CC4-5D6E-409C-BE32-E72D297353CC}">
              <c16:uniqueId val="{00000002-BF15-4BB3-9556-ED28DA62A708}"/>
            </c:ext>
          </c:extLst>
        </c:ser>
        <c:dLbls>
          <c:showLegendKey val="0"/>
          <c:showVal val="0"/>
          <c:showCatName val="0"/>
          <c:showSerName val="0"/>
          <c:showPercent val="0"/>
          <c:showBubbleSize val="0"/>
        </c:dLbls>
        <c:gapWidth val="150"/>
        <c:overlap val="100"/>
        <c:axId val="81919360"/>
        <c:axId val="81991168"/>
        <c:extLst/>
      </c:barChart>
      <c:catAx>
        <c:axId val="81919360"/>
        <c:scaling>
          <c:orientation val="minMax"/>
        </c:scaling>
        <c:delete val="0"/>
        <c:axPos val="b"/>
        <c:title>
          <c:tx>
            <c:rich>
              <a:bodyPr/>
              <a:lstStyle/>
              <a:p>
                <a:pPr>
                  <a:defRPr/>
                </a:pPr>
                <a:r>
                  <a:rPr lang="en-US"/>
                  <a:t>Maturité</a:t>
                </a:r>
              </a:p>
            </c:rich>
          </c:tx>
          <c:layout>
            <c:manualLayout>
              <c:xMode val="edge"/>
              <c:yMode val="edge"/>
              <c:x val="0.12823890074158811"/>
              <c:y val="0.73447135794999308"/>
            </c:manualLayout>
          </c:layout>
          <c:overlay val="0"/>
        </c:title>
        <c:numFmt formatCode="General" sourceLinked="0"/>
        <c:majorTickMark val="out"/>
        <c:minorTickMark val="none"/>
        <c:tickLblPos val="nextTo"/>
        <c:crossAx val="81991168"/>
        <c:crosses val="autoZero"/>
        <c:auto val="1"/>
        <c:lblAlgn val="ctr"/>
        <c:lblOffset val="100"/>
        <c:noMultiLvlLbl val="0"/>
      </c:catAx>
      <c:valAx>
        <c:axId val="81991168"/>
        <c:scaling>
          <c:orientation val="minMax"/>
          <c:min val="0"/>
        </c:scaling>
        <c:delete val="0"/>
        <c:axPos val="l"/>
        <c:majorGridlines/>
        <c:title>
          <c:tx>
            <c:rich>
              <a:bodyPr rot="-5400000" vert="horz"/>
              <a:lstStyle/>
              <a:p>
                <a:pPr>
                  <a:defRPr/>
                </a:pPr>
                <a:r>
                  <a:rPr lang="fr-FR"/>
                  <a:t>en M€</a:t>
                </a:r>
              </a:p>
            </c:rich>
          </c:tx>
          <c:layout>
            <c:manualLayout>
              <c:xMode val="edge"/>
              <c:yMode val="edge"/>
              <c:x val="4.8599336544901485E-2"/>
              <c:y val="0.22785577488066189"/>
            </c:manualLayout>
          </c:layout>
          <c:overlay val="0"/>
        </c:title>
        <c:numFmt formatCode="#,##0.0" sourceLinked="0"/>
        <c:majorTickMark val="out"/>
        <c:minorTickMark val="none"/>
        <c:tickLblPos val="nextTo"/>
        <c:crossAx val="81919360"/>
        <c:crosses val="autoZero"/>
        <c:crossBetween val="between"/>
      </c:valAx>
      <c:spPr>
        <a:noFill/>
        <a:ln w="25400">
          <a:noFill/>
        </a:ln>
      </c:spPr>
    </c:plotArea>
    <c:legend>
      <c:legendPos val="b"/>
      <c:layout>
        <c:manualLayout>
          <c:xMode val="edge"/>
          <c:yMode val="edge"/>
          <c:x val="8.8691768341355379E-2"/>
          <c:y val="0.82836838753484698"/>
          <c:w val="0.91004480159184764"/>
          <c:h val="0.16205333639373351"/>
        </c:manualLayout>
      </c:layout>
      <c:overlay val="0"/>
    </c:legend>
    <c:plotVisOnly val="1"/>
    <c:dispBlanksAs val="gap"/>
    <c:showDLblsOverMax val="0"/>
  </c:chart>
  <c:spPr>
    <a:ln>
      <a:noFill/>
    </a:ln>
  </c:spPr>
  <c:txPr>
    <a:bodyPr/>
    <a:lstStyle/>
    <a:p>
      <a:pPr>
        <a:defRPr sz="800">
          <a:latin typeface="Roboto" pitchFamily="2" charset="0"/>
          <a:ea typeface="Roboto" pitchFamily="2" charset="0"/>
        </a:defRPr>
      </a:pPr>
      <a:endParaRPr lang="fr-F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9.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s>
</file>

<file path=xl/drawings/_rels/vmlDrawing3.v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png"/></Relationships>
</file>

<file path=xl/drawings/_rels/vmlDrawing7.v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png"/></Relationships>
</file>

<file path=xl/drawings/_rels/vmlDrawing9.v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125058</xdr:colOff>
      <xdr:row>0</xdr:row>
      <xdr:rowOff>3988</xdr:rowOff>
    </xdr:from>
    <xdr:to>
      <xdr:col>0</xdr:col>
      <xdr:colOff>1348723</xdr:colOff>
      <xdr:row>0</xdr:row>
      <xdr:rowOff>447676</xdr:rowOff>
    </xdr:to>
    <xdr:pic>
      <xdr:nvPicPr>
        <xdr:cNvPr id="7" name="Image 6">
          <a:extLst>
            <a:ext uri="{FF2B5EF4-FFF2-40B4-BE49-F238E27FC236}">
              <a16:creationId xmlns:a16="http://schemas.microsoft.com/office/drawing/2014/main" id="{387C5F9F-BA78-4026-8FD5-D94EE7BCE97F}"/>
            </a:ext>
          </a:extLst>
        </xdr:cNvPr>
        <xdr:cNvPicPr>
          <a:picLocks noChangeAspect="1"/>
        </xdr:cNvPicPr>
      </xdr:nvPicPr>
      <xdr:blipFill>
        <a:blip xmlns:r="http://schemas.openxmlformats.org/officeDocument/2006/relationships" r:embed="rId1"/>
        <a:stretch>
          <a:fillRect/>
        </a:stretch>
      </xdr:blipFill>
      <xdr:spPr>
        <a:xfrm>
          <a:off x="125058" y="3988"/>
          <a:ext cx="1223665" cy="4436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3</xdr:row>
      <xdr:rowOff>9525</xdr:rowOff>
    </xdr:from>
    <xdr:to>
      <xdr:col>7</xdr:col>
      <xdr:colOff>200025</xdr:colOff>
      <xdr:row>18</xdr:row>
      <xdr:rowOff>104775</xdr:rowOff>
    </xdr:to>
    <xdr:graphicFrame macro="">
      <xdr:nvGraphicFramePr>
        <xdr:cNvPr id="2" name="Graphique 1">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781050</xdr:colOff>
      <xdr:row>3</xdr:row>
      <xdr:rowOff>1</xdr:rowOff>
    </xdr:from>
    <xdr:to>
      <xdr:col>13</xdr:col>
      <xdr:colOff>981075</xdr:colOff>
      <xdr:row>18</xdr:row>
      <xdr:rowOff>104776</xdr:rowOff>
    </xdr:to>
    <xdr:graphicFrame macro="">
      <xdr:nvGraphicFramePr>
        <xdr:cNvPr id="3" name="Graphique 2">
          <a:extLst>
            <a:ext uri="{FF2B5EF4-FFF2-40B4-BE49-F238E27FC236}">
              <a16:creationId xmlns:a16="http://schemas.microsoft.com/office/drawing/2014/main" id="{00000000-0008-0000-09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20</xdr:row>
      <xdr:rowOff>0</xdr:rowOff>
    </xdr:from>
    <xdr:to>
      <xdr:col>7</xdr:col>
      <xdr:colOff>238125</xdr:colOff>
      <xdr:row>35</xdr:row>
      <xdr:rowOff>170890</xdr:rowOff>
    </xdr:to>
    <xdr:graphicFrame macro="">
      <xdr:nvGraphicFramePr>
        <xdr:cNvPr id="4" name="Graphique 3">
          <a:extLst>
            <a:ext uri="{FF2B5EF4-FFF2-40B4-BE49-F238E27FC236}">
              <a16:creationId xmlns:a16="http://schemas.microsoft.com/office/drawing/2014/main" id="{00000000-0008-0000-09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752476</xdr:colOff>
      <xdr:row>20</xdr:row>
      <xdr:rowOff>19050</xdr:rowOff>
    </xdr:from>
    <xdr:to>
      <xdr:col>14</xdr:col>
      <xdr:colOff>9526</xdr:colOff>
      <xdr:row>36</xdr:row>
      <xdr:rowOff>9525</xdr:rowOff>
    </xdr:to>
    <xdr:graphicFrame macro="">
      <xdr:nvGraphicFramePr>
        <xdr:cNvPr id="5" name="Graphique 4">
          <a:extLst>
            <a:ext uri="{FF2B5EF4-FFF2-40B4-BE49-F238E27FC236}">
              <a16:creationId xmlns:a16="http://schemas.microsoft.com/office/drawing/2014/main" id="{00000000-0008-0000-09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0</xdr:colOff>
      <xdr:row>38</xdr:row>
      <xdr:rowOff>0</xdr:rowOff>
    </xdr:from>
    <xdr:to>
      <xdr:col>7</xdr:col>
      <xdr:colOff>247650</xdr:colOff>
      <xdr:row>53</xdr:row>
      <xdr:rowOff>76200</xdr:rowOff>
    </xdr:to>
    <xdr:graphicFrame macro="">
      <xdr:nvGraphicFramePr>
        <xdr:cNvPr id="6" name="Graphique 5">
          <a:extLst>
            <a:ext uri="{FF2B5EF4-FFF2-40B4-BE49-F238E27FC236}">
              <a16:creationId xmlns:a16="http://schemas.microsoft.com/office/drawing/2014/main" id="{00000000-0008-0000-09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800100</xdr:colOff>
      <xdr:row>38</xdr:row>
      <xdr:rowOff>0</xdr:rowOff>
    </xdr:from>
    <xdr:to>
      <xdr:col>14</xdr:col>
      <xdr:colOff>9525</xdr:colOff>
      <xdr:row>53</xdr:row>
      <xdr:rowOff>95250</xdr:rowOff>
    </xdr:to>
    <xdr:graphicFrame macro="">
      <xdr:nvGraphicFramePr>
        <xdr:cNvPr id="7" name="Graphique 6">
          <a:extLst>
            <a:ext uri="{FF2B5EF4-FFF2-40B4-BE49-F238E27FC236}">
              <a16:creationId xmlns:a16="http://schemas.microsoft.com/office/drawing/2014/main" id="{00000000-0008-0000-09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3.xml><?xml version="1.0" encoding="utf-8"?>
<c:userShapes xmlns:c="http://schemas.openxmlformats.org/drawingml/2006/chart">
  <cdr:relSizeAnchor xmlns:cdr="http://schemas.openxmlformats.org/drawingml/2006/chartDrawing">
    <cdr:from>
      <cdr:x>0.00926</cdr:x>
      <cdr:y>0.36042</cdr:y>
    </cdr:from>
    <cdr:to>
      <cdr:x>0.0625</cdr:x>
      <cdr:y>0.55477</cdr:y>
    </cdr:to>
    <cdr:sp macro="" textlink="">
      <cdr:nvSpPr>
        <cdr:cNvPr id="3" name="ZoneTexte 2"/>
        <cdr:cNvSpPr txBox="1"/>
      </cdr:nvSpPr>
      <cdr:spPr>
        <a:xfrm xmlns:a="http://schemas.openxmlformats.org/drawingml/2006/main" rot="16200000">
          <a:off x="-134470" y="1322294"/>
          <a:ext cx="616323" cy="257736"/>
        </a:xfrm>
        <a:prstGeom xmlns:a="http://schemas.openxmlformats.org/drawingml/2006/main" prst="rect">
          <a:avLst/>
        </a:prstGeom>
        <a:scene3d xmlns:a="http://schemas.openxmlformats.org/drawingml/2006/main">
          <a:camera prst="orthographicFront">
            <a:rot lat="0" lon="0" rev="0"/>
          </a:camera>
          <a:lightRig rig="threePt" dir="t"/>
        </a:scene3d>
      </cdr:spPr>
      <cdr:txBody>
        <a:bodyPr xmlns:a="http://schemas.openxmlformats.org/drawingml/2006/main" vertOverflow="clip" wrap="square" rtlCol="0"/>
        <a:lstStyle xmlns:a="http://schemas.openxmlformats.org/drawingml/2006/main"/>
        <a:p xmlns:a="http://schemas.openxmlformats.org/drawingml/2006/main">
          <a:r>
            <a:rPr lang="fr-FR" sz="900">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 </a:t>
          </a:r>
          <a:r>
            <a:rPr lang="fr-FR" sz="9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MM</a:t>
          </a:r>
        </a:p>
      </cdr:txBody>
    </cdr:sp>
  </cdr:relSizeAnchor>
</c:userShapes>
</file>

<file path=xl/drawings/drawing4.xml><?xml version="1.0" encoding="utf-8"?>
<c:userShapes xmlns:c="http://schemas.openxmlformats.org/drawingml/2006/chart">
  <cdr:relSizeAnchor xmlns:cdr="http://schemas.openxmlformats.org/drawingml/2006/chartDrawing">
    <cdr:from>
      <cdr:x>0.00926</cdr:x>
      <cdr:y>0.39411</cdr:y>
    </cdr:from>
    <cdr:to>
      <cdr:x>0.0625</cdr:x>
      <cdr:y>0.58846</cdr:y>
    </cdr:to>
    <cdr:sp macro="" textlink="">
      <cdr:nvSpPr>
        <cdr:cNvPr id="6" name="ZoneTexte 1"/>
        <cdr:cNvSpPr txBox="1"/>
      </cdr:nvSpPr>
      <cdr:spPr>
        <a:xfrm xmlns:a="http://schemas.openxmlformats.org/drawingml/2006/main" rot="16200000">
          <a:off x="-134468" y="1429123"/>
          <a:ext cx="616323" cy="257736"/>
        </a:xfrm>
        <a:prstGeom xmlns:a="http://schemas.openxmlformats.org/drawingml/2006/main" prst="rect">
          <a:avLst/>
        </a:prstGeom>
        <a:scene3d xmlns:a="http://schemas.openxmlformats.org/drawingml/2006/main">
          <a:camera prst="orthographicFront">
            <a:rot lat="0" lon="0" rev="0"/>
          </a:camera>
          <a:lightRig rig="threePt" dir="t"/>
        </a:scene3d>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900">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 </a:t>
          </a:r>
          <a:r>
            <a:rPr lang="fr-FR" sz="9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MM</a:t>
          </a:r>
        </a:p>
      </cdr:txBody>
    </cdr:sp>
  </cdr:relSizeAnchor>
</c:userShapes>
</file>

<file path=xl/drawings/drawing5.xml><?xml version="1.0" encoding="utf-8"?>
<c:userShapes xmlns:c="http://schemas.openxmlformats.org/drawingml/2006/chart">
  <cdr:relSizeAnchor xmlns:cdr="http://schemas.openxmlformats.org/drawingml/2006/chartDrawing">
    <cdr:from>
      <cdr:x>0.00818</cdr:x>
      <cdr:y>0.43651</cdr:y>
    </cdr:from>
    <cdr:to>
      <cdr:x>0.06142</cdr:x>
      <cdr:y>0.63086</cdr:y>
    </cdr:to>
    <cdr:sp macro="" textlink="">
      <cdr:nvSpPr>
        <cdr:cNvPr id="6" name="ZoneTexte 1"/>
        <cdr:cNvSpPr txBox="1"/>
      </cdr:nvSpPr>
      <cdr:spPr>
        <a:xfrm xmlns:a="http://schemas.openxmlformats.org/drawingml/2006/main" rot="16200000">
          <a:off x="-139699" y="1563595"/>
          <a:ext cx="616323" cy="257736"/>
        </a:xfrm>
        <a:prstGeom xmlns:a="http://schemas.openxmlformats.org/drawingml/2006/main" prst="rect">
          <a:avLst/>
        </a:prstGeom>
        <a:scene3d xmlns:a="http://schemas.openxmlformats.org/drawingml/2006/main">
          <a:camera prst="orthographicFront">
            <a:rot lat="0" lon="0" rev="0"/>
          </a:camera>
          <a:lightRig rig="threePt" dir="t"/>
        </a:scene3d>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900">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 </a:t>
          </a:r>
          <a:r>
            <a:rPr lang="fr-FR" sz="9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MM</a:t>
          </a:r>
        </a:p>
      </cdr:txBody>
    </cdr:sp>
  </cdr:relSizeAnchor>
</c:userShapes>
</file>

<file path=xl/drawings/drawing6.xml><?xml version="1.0" encoding="utf-8"?>
<c:userShapes xmlns:c="http://schemas.openxmlformats.org/drawingml/2006/chart">
  <cdr:relSizeAnchor xmlns:cdr="http://schemas.openxmlformats.org/drawingml/2006/chartDrawing">
    <cdr:from>
      <cdr:x>0.00818</cdr:x>
      <cdr:y>0.43651</cdr:y>
    </cdr:from>
    <cdr:to>
      <cdr:x>0.06142</cdr:x>
      <cdr:y>0.63086</cdr:y>
    </cdr:to>
    <cdr:sp macro="" textlink="">
      <cdr:nvSpPr>
        <cdr:cNvPr id="6" name="ZoneTexte 1"/>
        <cdr:cNvSpPr txBox="1"/>
      </cdr:nvSpPr>
      <cdr:spPr>
        <a:xfrm xmlns:a="http://schemas.openxmlformats.org/drawingml/2006/main" rot="16200000">
          <a:off x="-139699" y="1563595"/>
          <a:ext cx="616323" cy="257736"/>
        </a:xfrm>
        <a:prstGeom xmlns:a="http://schemas.openxmlformats.org/drawingml/2006/main" prst="rect">
          <a:avLst/>
        </a:prstGeom>
        <a:scene3d xmlns:a="http://schemas.openxmlformats.org/drawingml/2006/main">
          <a:camera prst="orthographicFront">
            <a:rot lat="0" lon="0" rev="0"/>
          </a:camera>
          <a:lightRig rig="threePt" dir="t"/>
        </a:scene3d>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900">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 </a:t>
          </a:r>
          <a:r>
            <a:rPr lang="fr-FR" sz="9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MM</a:t>
          </a:r>
        </a:p>
      </cdr:txBody>
    </cdr:sp>
  </cdr:relSizeAnchor>
  <cdr:relSizeAnchor xmlns:cdr="http://schemas.openxmlformats.org/drawingml/2006/chartDrawing">
    <cdr:from>
      <cdr:x>0.00818</cdr:x>
      <cdr:y>0.43651</cdr:y>
    </cdr:from>
    <cdr:to>
      <cdr:x>0.06142</cdr:x>
      <cdr:y>0.63086</cdr:y>
    </cdr:to>
    <cdr:sp macro="" textlink="">
      <cdr:nvSpPr>
        <cdr:cNvPr id="2" name="ZoneTexte 1"/>
        <cdr:cNvSpPr txBox="1"/>
      </cdr:nvSpPr>
      <cdr:spPr>
        <a:xfrm xmlns:a="http://schemas.openxmlformats.org/drawingml/2006/main" rot="16200000">
          <a:off x="-139699" y="1563595"/>
          <a:ext cx="616323" cy="257736"/>
        </a:xfrm>
        <a:prstGeom xmlns:a="http://schemas.openxmlformats.org/drawingml/2006/main" prst="rect">
          <a:avLst/>
        </a:prstGeom>
        <a:scene3d xmlns:a="http://schemas.openxmlformats.org/drawingml/2006/main">
          <a:camera prst="orthographicFront">
            <a:rot lat="0" lon="0" rev="0"/>
          </a:camera>
          <a:lightRig rig="threePt" dir="t"/>
        </a:scene3d>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900">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 </a:t>
          </a:r>
          <a:r>
            <a:rPr lang="fr-FR" sz="9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MM</a:t>
          </a:r>
        </a:p>
      </cdr:txBody>
    </cdr:sp>
  </cdr:relSizeAnchor>
  <cdr:relSizeAnchor xmlns:cdr="http://schemas.openxmlformats.org/drawingml/2006/chartDrawing">
    <cdr:from>
      <cdr:x>0.26141</cdr:x>
      <cdr:y>0.02811</cdr:y>
    </cdr:from>
    <cdr:to>
      <cdr:x>0.5956</cdr:x>
      <cdr:y>0.11999</cdr:y>
    </cdr:to>
    <cdr:sp macro="" textlink="">
      <cdr:nvSpPr>
        <cdr:cNvPr id="3" name="ZoneTexte 2"/>
        <cdr:cNvSpPr txBox="1"/>
      </cdr:nvSpPr>
      <cdr:spPr>
        <a:xfrm xmlns:a="http://schemas.openxmlformats.org/drawingml/2006/main">
          <a:off x="2382650" y="88012"/>
          <a:ext cx="3046015" cy="28773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fr-FR" sz="1100" b="1">
              <a:latin typeface="Verdana" panose="020B0604030504040204" pitchFamily="34" charset="0"/>
              <a:ea typeface="Verdana" panose="020B0604030504040204" pitchFamily="34" charset="0"/>
              <a:cs typeface="Verdana" panose="020B0604030504040204" pitchFamily="34" charset="0"/>
            </a:rPr>
            <a:t>Profil de dette</a:t>
          </a:r>
        </a:p>
      </cdr:txBody>
    </cdr:sp>
  </cdr:relSizeAnchor>
</c:userShapes>
</file>

<file path=xl/drawings/drawing7.xml><?xml version="1.0" encoding="utf-8"?>
<c:userShapes xmlns:c="http://schemas.openxmlformats.org/drawingml/2006/chart">
  <cdr:relSizeAnchor xmlns:cdr="http://schemas.openxmlformats.org/drawingml/2006/chartDrawing">
    <cdr:from>
      <cdr:x>0.00818</cdr:x>
      <cdr:y>0.43651</cdr:y>
    </cdr:from>
    <cdr:to>
      <cdr:x>0.06142</cdr:x>
      <cdr:y>0.63086</cdr:y>
    </cdr:to>
    <cdr:sp macro="" textlink="">
      <cdr:nvSpPr>
        <cdr:cNvPr id="6" name="ZoneTexte 1"/>
        <cdr:cNvSpPr txBox="1"/>
      </cdr:nvSpPr>
      <cdr:spPr>
        <a:xfrm xmlns:a="http://schemas.openxmlformats.org/drawingml/2006/main" rot="16200000">
          <a:off x="-139699" y="1563595"/>
          <a:ext cx="616323" cy="257736"/>
        </a:xfrm>
        <a:prstGeom xmlns:a="http://schemas.openxmlformats.org/drawingml/2006/main" prst="rect">
          <a:avLst/>
        </a:prstGeom>
        <a:scene3d xmlns:a="http://schemas.openxmlformats.org/drawingml/2006/main">
          <a:camera prst="orthographicFront">
            <a:rot lat="0" lon="0" rev="0"/>
          </a:camera>
          <a:lightRig rig="threePt" dir="t"/>
        </a:scene3d>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900">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 </a:t>
          </a:r>
          <a:r>
            <a:rPr lang="fr-FR" sz="9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MM</a:t>
          </a:r>
        </a:p>
      </cdr:txBody>
    </cdr:sp>
  </cdr:relSizeAnchor>
  <cdr:relSizeAnchor xmlns:cdr="http://schemas.openxmlformats.org/drawingml/2006/chartDrawing">
    <cdr:from>
      <cdr:x>0.00818</cdr:x>
      <cdr:y>0.43651</cdr:y>
    </cdr:from>
    <cdr:to>
      <cdr:x>0.06142</cdr:x>
      <cdr:y>0.63086</cdr:y>
    </cdr:to>
    <cdr:sp macro="" textlink="">
      <cdr:nvSpPr>
        <cdr:cNvPr id="2" name="ZoneTexte 1"/>
        <cdr:cNvSpPr txBox="1"/>
      </cdr:nvSpPr>
      <cdr:spPr>
        <a:xfrm xmlns:a="http://schemas.openxmlformats.org/drawingml/2006/main" rot="16200000">
          <a:off x="-139699" y="1563595"/>
          <a:ext cx="616323" cy="257736"/>
        </a:xfrm>
        <a:prstGeom xmlns:a="http://schemas.openxmlformats.org/drawingml/2006/main" prst="rect">
          <a:avLst/>
        </a:prstGeom>
        <a:scene3d xmlns:a="http://schemas.openxmlformats.org/drawingml/2006/main">
          <a:camera prst="orthographicFront">
            <a:rot lat="0" lon="0" rev="0"/>
          </a:camera>
          <a:lightRig rig="threePt" dir="t"/>
        </a:scene3d>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900">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 </a:t>
          </a:r>
          <a:r>
            <a:rPr lang="fr-FR" sz="9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MM</a:t>
          </a:r>
        </a:p>
      </cdr:txBody>
    </cdr:sp>
  </cdr:relSizeAnchor>
  <cdr:relSizeAnchor xmlns:cdr="http://schemas.openxmlformats.org/drawingml/2006/chartDrawing">
    <cdr:from>
      <cdr:x>0.26141</cdr:x>
      <cdr:y>0.02811</cdr:y>
    </cdr:from>
    <cdr:to>
      <cdr:x>0.5956</cdr:x>
      <cdr:y>0.11999</cdr:y>
    </cdr:to>
    <cdr:sp macro="" textlink="">
      <cdr:nvSpPr>
        <cdr:cNvPr id="3" name="ZoneTexte 2"/>
        <cdr:cNvSpPr txBox="1"/>
      </cdr:nvSpPr>
      <cdr:spPr>
        <a:xfrm xmlns:a="http://schemas.openxmlformats.org/drawingml/2006/main">
          <a:off x="2382650" y="88012"/>
          <a:ext cx="3046015" cy="28773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fr-FR" sz="1100" b="1">
              <a:latin typeface="Verdana" panose="020B0604030504040204" pitchFamily="34" charset="0"/>
              <a:ea typeface="Verdana" panose="020B0604030504040204" pitchFamily="34" charset="0"/>
              <a:cs typeface="Verdana" panose="020B0604030504040204" pitchFamily="34" charset="0"/>
            </a:rPr>
            <a:t>Cash flow</a:t>
          </a:r>
        </a:p>
      </cdr:txBody>
    </cdr:sp>
  </cdr:relSizeAnchor>
</c:userShapes>
</file>

<file path=xl/drawings/drawing8.xml><?xml version="1.0" encoding="utf-8"?>
<c:userShapes xmlns:c="http://schemas.openxmlformats.org/drawingml/2006/chart">
  <cdr:relSizeAnchor xmlns:cdr="http://schemas.openxmlformats.org/drawingml/2006/chartDrawing">
    <cdr:from>
      <cdr:x>0.00926</cdr:x>
      <cdr:y>0.36042</cdr:y>
    </cdr:from>
    <cdr:to>
      <cdr:x>0.0625</cdr:x>
      <cdr:y>0.55477</cdr:y>
    </cdr:to>
    <cdr:sp macro="" textlink="">
      <cdr:nvSpPr>
        <cdr:cNvPr id="3" name="ZoneTexte 2"/>
        <cdr:cNvSpPr txBox="1"/>
      </cdr:nvSpPr>
      <cdr:spPr>
        <a:xfrm xmlns:a="http://schemas.openxmlformats.org/drawingml/2006/main" rot="16200000">
          <a:off x="-134470" y="1322294"/>
          <a:ext cx="616323" cy="257736"/>
        </a:xfrm>
        <a:prstGeom xmlns:a="http://schemas.openxmlformats.org/drawingml/2006/main" prst="rect">
          <a:avLst/>
        </a:prstGeom>
        <a:scene3d xmlns:a="http://schemas.openxmlformats.org/drawingml/2006/main">
          <a:camera prst="orthographicFront">
            <a:rot lat="0" lon="0" rev="0"/>
          </a:camera>
          <a:lightRig rig="threePt" dir="t"/>
        </a:scene3d>
      </cdr:spPr>
      <cdr:txBody>
        <a:bodyPr xmlns:a="http://schemas.openxmlformats.org/drawingml/2006/main" vertOverflow="clip" wrap="square" rtlCol="0"/>
        <a:lstStyle xmlns:a="http://schemas.openxmlformats.org/drawingml/2006/main"/>
        <a:p xmlns:a="http://schemas.openxmlformats.org/drawingml/2006/main">
          <a:r>
            <a:rPr lang="fr-FR" sz="900">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 </a:t>
          </a:r>
          <a:r>
            <a:rPr lang="fr-FR" sz="900" b="1">
              <a:solidFill>
                <a:schemeClr val="bg1">
                  <a:lumMod val="50000"/>
                </a:schemeClr>
              </a:solidFill>
              <a:latin typeface="Verdana" panose="020B0604030504040204" pitchFamily="34" charset="0"/>
              <a:ea typeface="Verdana" panose="020B0604030504040204" pitchFamily="34" charset="0"/>
              <a:cs typeface="Verdana" panose="020B0604030504040204" pitchFamily="34" charset="0"/>
            </a:rPr>
            <a:t>MM</a:t>
          </a:r>
        </a:p>
      </cdr:txBody>
    </cdr:sp>
  </cdr:relSizeAnchor>
</c:userShapes>
</file>

<file path=xl/drawings/drawing9.xml><?xml version="1.0" encoding="utf-8"?>
<xdr:wsDr xmlns:xdr="http://schemas.openxmlformats.org/drawingml/2006/spreadsheetDrawing" xmlns:a="http://schemas.openxmlformats.org/drawingml/2006/main">
  <xdr:twoCellAnchor>
    <xdr:from>
      <xdr:col>10</xdr:col>
      <xdr:colOff>619126</xdr:colOff>
      <xdr:row>0</xdr:row>
      <xdr:rowOff>21248</xdr:rowOff>
    </xdr:from>
    <xdr:to>
      <xdr:col>14</xdr:col>
      <xdr:colOff>1</xdr:colOff>
      <xdr:row>9</xdr:row>
      <xdr:rowOff>19050</xdr:rowOff>
    </xdr:to>
    <xdr:graphicFrame macro="">
      <xdr:nvGraphicFramePr>
        <xdr:cNvPr id="2" name="Graphique 1">
          <a:extLst>
            <a:ext uri="{FF2B5EF4-FFF2-40B4-BE49-F238E27FC236}">
              <a16:creationId xmlns:a16="http://schemas.microsoft.com/office/drawing/2014/main" id="{55C806D1-5197-4CEB-BC75-A55051AF786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549088</xdr:colOff>
      <xdr:row>16</xdr:row>
      <xdr:rowOff>0</xdr:rowOff>
    </xdr:from>
    <xdr:to>
      <xdr:col>9</xdr:col>
      <xdr:colOff>590550</xdr:colOff>
      <xdr:row>25</xdr:row>
      <xdr:rowOff>0</xdr:rowOff>
    </xdr:to>
    <xdr:graphicFrame macro="">
      <xdr:nvGraphicFramePr>
        <xdr:cNvPr id="4" name="Graphique 3">
          <a:extLst>
            <a:ext uri="{FF2B5EF4-FFF2-40B4-BE49-F238E27FC236}">
              <a16:creationId xmlns:a16="http://schemas.microsoft.com/office/drawing/2014/main" id="{79CD782D-6089-4B91-A481-D4C8763C1B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681404</xdr:colOff>
      <xdr:row>52</xdr:row>
      <xdr:rowOff>43962</xdr:rowOff>
    </xdr:from>
    <xdr:to>
      <xdr:col>10</xdr:col>
      <xdr:colOff>72439</xdr:colOff>
      <xdr:row>61</xdr:row>
      <xdr:rowOff>108488</xdr:rowOff>
    </xdr:to>
    <xdr:graphicFrame macro="">
      <xdr:nvGraphicFramePr>
        <xdr:cNvPr id="5" name="Graphique 4">
          <a:extLst>
            <a:ext uri="{FF2B5EF4-FFF2-40B4-BE49-F238E27FC236}">
              <a16:creationId xmlns:a16="http://schemas.microsoft.com/office/drawing/2014/main" id="{65BB5AEF-4E88-46EE-A72F-28A49493DFF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persons/person.xml><?xml version="1.0" encoding="utf-8"?>
<personList xmlns="http://schemas.microsoft.com/office/spreadsheetml/2018/threadedcomments" xmlns:x="http://schemas.openxmlformats.org/spreadsheetml/2006/main">
  <person displayName="TAUFFLIEB Augustin" id="{F5E34B4F-5D69-48B1-9495-8151A00D2FBF}" userId="S::a-taufflieb@arafer.fr::f03e4192-0152-485a-828e-04db637a4c4c"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au623" displayName="Tableau623" ref="A106:AB123" headerRowCount="0" totalsRowShown="0" headerRowDxfId="362" dataDxfId="361" tableBorderDxfId="360">
  <tableColumns count="28">
    <tableColumn id="1" xr3:uid="{00000000-0010-0000-0000-000001000000}" name="Colonne1" headerRowDxfId="359" dataDxfId="358"/>
    <tableColumn id="21" xr3:uid="{00000000-0010-0000-0000-000015000000}" name="Colonne21" headerRowDxfId="357" dataDxfId="356"/>
    <tableColumn id="29" xr3:uid="{00000000-0010-0000-0000-00001D000000}" name="Colonne29" headerRowDxfId="355" dataDxfId="354"/>
    <tableColumn id="32" xr3:uid="{00000000-0010-0000-0000-000020000000}" name="Colonne32" headerRowDxfId="353" dataDxfId="352"/>
    <tableColumn id="22" xr3:uid="{00000000-0010-0000-0000-000016000000}" name="Colonne22" headerRowDxfId="351" dataDxfId="350"/>
    <tableColumn id="2" xr3:uid="{00000000-0010-0000-0000-000002000000}" name="Colonne2" headerRowDxfId="349" dataDxfId="348"/>
    <tableColumn id="20" xr3:uid="{00000000-0010-0000-0000-000014000000}" name="Colonne20" headerRowDxfId="347" dataDxfId="346"/>
    <tableColumn id="3" xr3:uid="{00000000-0010-0000-0000-000003000000}" name="Colonne3" headerRowDxfId="345" dataDxfId="344"/>
    <tableColumn id="16" xr3:uid="{00000000-0010-0000-0000-000010000000}" name="Colonne16" headerRowDxfId="343" dataDxfId="342" dataCellStyle="Pourcentage"/>
    <tableColumn id="4" xr3:uid="{00000000-0010-0000-0000-000004000000}" name="Colonne4" headerRowDxfId="341" dataDxfId="340"/>
    <tableColumn id="5" xr3:uid="{00000000-0010-0000-0000-000005000000}" name="Colonne5" headerRowDxfId="339" dataDxfId="338"/>
    <tableColumn id="6" xr3:uid="{00000000-0010-0000-0000-000006000000}" name="Colonne6" headerRowDxfId="337" dataDxfId="336"/>
    <tableColumn id="7" xr3:uid="{00000000-0010-0000-0000-000007000000}" name="Colonne7" headerRowDxfId="335" dataDxfId="334"/>
    <tableColumn id="8" xr3:uid="{00000000-0010-0000-0000-000008000000}" name="Colonne8" headerRowDxfId="333" dataDxfId="332"/>
    <tableColumn id="9" xr3:uid="{00000000-0010-0000-0000-000009000000}" name="Colonne9" headerRowDxfId="331" dataDxfId="330"/>
    <tableColumn id="10" xr3:uid="{00000000-0010-0000-0000-00000A000000}" name="Colonne10" headerRowDxfId="329" dataDxfId="328"/>
    <tableColumn id="11" xr3:uid="{00000000-0010-0000-0000-00000B000000}" name="Colonne11" headerRowDxfId="327" dataDxfId="326"/>
    <tableColumn id="12" xr3:uid="{00000000-0010-0000-0000-00000C000000}" name="Colonne12" headerRowDxfId="325" dataDxfId="324"/>
    <tableColumn id="13" xr3:uid="{00000000-0010-0000-0000-00000D000000}" name="Colonne13" headerRowDxfId="323" dataDxfId="322"/>
    <tableColumn id="28" xr3:uid="{00000000-0010-0000-0000-00001C000000}" name="Colonne28" headerRowDxfId="321" dataDxfId="320"/>
    <tableColumn id="27" xr3:uid="{00000000-0010-0000-0000-00001B000000}" name="Colonne27" headerRowDxfId="319" dataDxfId="318"/>
    <tableColumn id="26" xr3:uid="{00000000-0010-0000-0000-00001A000000}" name="Colonne26" headerRowDxfId="317" dataDxfId="316"/>
    <tableColumn id="25" xr3:uid="{00000000-0010-0000-0000-000019000000}" name="Colonne25" headerRowDxfId="315" dataDxfId="314"/>
    <tableColumn id="24" xr3:uid="{00000000-0010-0000-0000-000018000000}" name="Colonne24" headerRowDxfId="313" dataDxfId="312"/>
    <tableColumn id="23" xr3:uid="{00000000-0010-0000-0000-000017000000}" name="Colonne23" headerRowDxfId="311" dataDxfId="310"/>
    <tableColumn id="14" xr3:uid="{00000000-0010-0000-0000-00000E000000}" name="Colonne14" headerRowDxfId="309" dataDxfId="308"/>
    <tableColumn id="15" xr3:uid="{00000000-0010-0000-0000-00000F000000}" name="Colonne15" headerRowDxfId="307" dataDxfId="306"/>
    <tableColumn id="17" xr3:uid="{00000000-0010-0000-0000-000011000000}" name="Colonne17" headerRowDxfId="305" dataDxfId="304"/>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1000000}" name="Tableau626" displayName="Tableau626" ref="A5:T29" headerRowCount="0" totalsRowShown="0" headerRowDxfId="303" dataDxfId="302" tableBorderDxfId="301">
  <tableColumns count="20">
    <tableColumn id="1" xr3:uid="{00000000-0010-0000-0100-000001000000}" name="Colonne1" headerRowDxfId="300" dataDxfId="299"/>
    <tableColumn id="18" xr3:uid="{00000000-0010-0000-0100-000012000000}" name="Colonne18" headerRowDxfId="298" dataDxfId="297"/>
    <tableColumn id="19" xr3:uid="{00000000-0010-0000-0100-000013000000}" name="Colonne19" headerRowDxfId="296" dataDxfId="295"/>
    <tableColumn id="6" xr3:uid="{00000000-0010-0000-0100-000006000000}" name="Colonne6" headerRowDxfId="294" dataDxfId="293"/>
    <tableColumn id="7" xr3:uid="{00000000-0010-0000-0100-000007000000}" name="Colonne7" headerRowDxfId="292" dataDxfId="291"/>
    <tableColumn id="8" xr3:uid="{00000000-0010-0000-0100-000008000000}" name="Colonne8" headerRowDxfId="290" dataDxfId="289"/>
    <tableColumn id="2" xr3:uid="{00000000-0010-0000-0100-000002000000}" name="Colonne2" headerRowDxfId="288" dataDxfId="287"/>
    <tableColumn id="17" xr3:uid="{3715FB26-8FAD-4A37-8254-BDF75E1D70F6}" name="Colonne17" headerRowDxfId="286" dataDxfId="285" dataCellStyle="Pourcentage"/>
    <tableColumn id="20" xr3:uid="{00000000-0010-0000-0100-000014000000}" name="Colonne20" headerRowDxfId="284" dataDxfId="283"/>
    <tableColumn id="3" xr3:uid="{00000000-0010-0000-0100-000003000000}" name="Colonne3" headerRowDxfId="282" dataDxfId="281"/>
    <tableColumn id="9" xr3:uid="{00000000-0010-0000-0100-000009000000}" name="Colonne9" headerRowDxfId="280" dataDxfId="279">
      <calculatedColumnFormula>SUM(L5:N5)</calculatedColumnFormula>
    </tableColumn>
    <tableColumn id="16" xr3:uid="{00000000-0010-0000-0100-000010000000}" name="Colonne16" headerRowDxfId="278" dataDxfId="277">
      <calculatedColumnFormula>Tableau626[[#This Row],[Colonne19]]</calculatedColumnFormula>
    </tableColumn>
    <tableColumn id="15" xr3:uid="{00000000-0010-0000-0100-00000F000000}" name="Colonne15" headerRowDxfId="276" dataDxfId="275"/>
    <tableColumn id="14" xr3:uid="{00000000-0010-0000-0100-00000E000000}" name="Colonne14" headerRowDxfId="274" dataDxfId="273"/>
    <tableColumn id="4" xr3:uid="{00000000-0010-0000-0100-000004000000}" name="Colonne4" headerRowDxfId="272" dataDxfId="271"/>
    <tableColumn id="10" xr3:uid="{00000000-0010-0000-0100-00000A000000}" name="Colonne10" headerRowDxfId="270" dataDxfId="269"/>
    <tableColumn id="11" xr3:uid="{00000000-0010-0000-0100-00000B000000}" name="Colonne11" headerRowDxfId="268" dataDxfId="267"/>
    <tableColumn id="12" xr3:uid="{00000000-0010-0000-0100-00000C000000}" name="Colonne12" headerRowDxfId="266" dataDxfId="265"/>
    <tableColumn id="13" xr3:uid="{00000000-0010-0000-0100-00000D000000}" name="Colonne13" headerRowDxfId="264" dataDxfId="263"/>
    <tableColumn id="5" xr3:uid="{00000000-0010-0000-0100-000005000000}" name="Colonne5" headerRowDxfId="262" dataDxfId="261"/>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Arafer">
      <a:dk1>
        <a:srgbClr val="000000"/>
      </a:dk1>
      <a:lt1>
        <a:srgbClr val="FFFFFF"/>
      </a:lt1>
      <a:dk2>
        <a:srgbClr val="878787"/>
      </a:dk2>
      <a:lt2>
        <a:srgbClr val="CBCAC8"/>
      </a:lt2>
      <a:accent1>
        <a:srgbClr val="098AA5"/>
      </a:accent1>
      <a:accent2>
        <a:srgbClr val="A9CB5E"/>
      </a:accent2>
      <a:accent3>
        <a:srgbClr val="CFA887"/>
      </a:accent3>
      <a:accent4>
        <a:srgbClr val="F2AF00"/>
      </a:accent4>
      <a:accent5>
        <a:srgbClr val="E84427"/>
      </a:accent5>
      <a:accent6>
        <a:srgbClr val="CEC5A7"/>
      </a:accent6>
      <a:hlink>
        <a:srgbClr val="6C8A99"/>
      </a:hlink>
      <a:folHlink>
        <a:srgbClr val="9CC5C4"/>
      </a:folHlink>
    </a:clrScheme>
    <a:fontScheme name="Arafer">
      <a:majorFont>
        <a:latin typeface="Franklin Gothic Demi"/>
        <a:ea typeface=""/>
        <a:cs typeface=""/>
      </a:majorFont>
      <a:minorFont>
        <a:latin typeface="Franklin Gothic Book"/>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47" dT="2019-08-07T15:22:59.29" personId="{F5E34B4F-5D69-48B1-9495-8151A00D2FBF}" id="{7D12501C-E1CF-49EC-AAD2-4392243BE5E9}">
    <text>Dette "actionnaire" + dette intragroupe</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vmlDrawing" Target="../drawings/vmlDrawing6.vml"/><Relationship Id="rId1" Type="http://schemas.openxmlformats.org/officeDocument/2006/relationships/printerSettings" Target="../printerSettings/printerSettings5.bin"/><Relationship Id="rId5" Type="http://schemas.openxmlformats.org/officeDocument/2006/relationships/comments" Target="../comments4.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vmlDrawing" Target="../drawings/vmlDrawing8.vml"/><Relationship Id="rId1" Type="http://schemas.openxmlformats.org/officeDocument/2006/relationships/printerSettings" Target="../printerSettings/printerSettings7.bin"/><Relationship Id="rId5" Type="http://schemas.openxmlformats.org/officeDocument/2006/relationships/comments" Target="../comments5.xml"/><Relationship Id="rId4" Type="http://schemas.openxmlformats.org/officeDocument/2006/relationships/table" Target="../tables/table2.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9.xml"/><Relationship Id="rId1" Type="http://schemas.openxmlformats.org/officeDocument/2006/relationships/printerSettings" Target="../printerSettings/printerSettings12.bin"/><Relationship Id="rId5" Type="http://schemas.microsoft.com/office/2017/10/relationships/threadedComment" Target="../threadedComments/threadedComment1.xml"/><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6">
    <pageSetUpPr fitToPage="1"/>
  </sheetPr>
  <dimension ref="A1:I30"/>
  <sheetViews>
    <sheetView showGridLines="0" tabSelected="1" zoomScale="80" zoomScaleNormal="80" workbookViewId="0">
      <selection activeCell="B10" sqref="B10:I10"/>
    </sheetView>
  </sheetViews>
  <sheetFormatPr baseColWidth="10" defaultColWidth="11.453125" defaultRowHeight="15" x14ac:dyDescent="0.35"/>
  <cols>
    <col min="1" max="1" width="19.6328125" style="183" customWidth="1"/>
    <col min="2" max="8" width="11.453125" style="183" customWidth="1"/>
    <col min="9" max="9" width="21.1796875" style="183" customWidth="1"/>
    <col min="10" max="10" width="11.453125" style="183" customWidth="1"/>
    <col min="11" max="16384" width="11.453125" style="183"/>
  </cols>
  <sheetData>
    <row r="1" spans="1:9" ht="39" customHeight="1" x14ac:dyDescent="0.35">
      <c r="A1" s="240"/>
      <c r="B1" s="936" t="s">
        <v>572</v>
      </c>
      <c r="C1" s="936"/>
      <c r="D1" s="936"/>
      <c r="E1" s="936"/>
      <c r="F1" s="936"/>
      <c r="G1" s="936"/>
      <c r="H1" s="936"/>
      <c r="I1" s="937"/>
    </row>
    <row r="2" spans="1:9" x14ac:dyDescent="0.35">
      <c r="B2" s="241"/>
      <c r="C2" s="241"/>
      <c r="D2" s="241"/>
      <c r="E2" s="241"/>
      <c r="F2" s="241"/>
      <c r="G2" s="241"/>
      <c r="H2" s="241"/>
      <c r="I2" s="241"/>
    </row>
    <row r="3" spans="1:9" x14ac:dyDescent="0.35">
      <c r="A3" s="242" t="s">
        <v>312</v>
      </c>
    </row>
    <row r="4" spans="1:9" ht="30" customHeight="1" x14ac:dyDescent="0.35">
      <c r="A4" s="938" t="s">
        <v>573</v>
      </c>
      <c r="B4" s="938"/>
      <c r="C4" s="938"/>
      <c r="D4" s="938"/>
      <c r="E4" s="938"/>
      <c r="F4" s="938"/>
      <c r="G4" s="938"/>
      <c r="H4" s="938"/>
      <c r="I4" s="938"/>
    </row>
    <row r="6" spans="1:9" x14ac:dyDescent="0.35">
      <c r="A6" s="242" t="s">
        <v>311</v>
      </c>
    </row>
    <row r="7" spans="1:9" x14ac:dyDescent="0.35">
      <c r="A7" s="174" t="s">
        <v>323</v>
      </c>
      <c r="B7" s="939" t="s">
        <v>418</v>
      </c>
      <c r="C7" s="939"/>
      <c r="D7" s="939"/>
      <c r="E7" s="939"/>
      <c r="F7" s="939"/>
      <c r="G7" s="939"/>
      <c r="H7" s="939"/>
      <c r="I7" s="939"/>
    </row>
    <row r="8" spans="1:9" ht="30.75" customHeight="1" x14ac:dyDescent="0.35">
      <c r="A8" s="175" t="s">
        <v>324</v>
      </c>
      <c r="B8" s="940" t="s">
        <v>570</v>
      </c>
      <c r="C8" s="941"/>
      <c r="D8" s="941"/>
      <c r="E8" s="941"/>
      <c r="F8" s="941"/>
      <c r="G8" s="941"/>
      <c r="H8" s="941"/>
      <c r="I8" s="941"/>
    </row>
    <row r="9" spans="1:9" x14ac:dyDescent="0.35">
      <c r="A9" s="175" t="s">
        <v>325</v>
      </c>
      <c r="B9" s="941" t="s">
        <v>315</v>
      </c>
      <c r="C9" s="941"/>
      <c r="D9" s="941"/>
      <c r="E9" s="941"/>
      <c r="F9" s="941"/>
      <c r="G9" s="941"/>
      <c r="H9" s="941"/>
      <c r="I9" s="941"/>
    </row>
    <row r="10" spans="1:9" ht="33.75" customHeight="1" x14ac:dyDescent="0.35">
      <c r="A10" s="175" t="s">
        <v>472</v>
      </c>
      <c r="B10" s="940" t="s">
        <v>419</v>
      </c>
      <c r="C10" s="941"/>
      <c r="D10" s="941"/>
      <c r="E10" s="941"/>
      <c r="F10" s="941"/>
      <c r="G10" s="941"/>
      <c r="H10" s="941"/>
      <c r="I10" s="941"/>
    </row>
    <row r="11" spans="1:9" ht="61.5" customHeight="1" x14ac:dyDescent="0.35">
      <c r="A11" s="175" t="s">
        <v>326</v>
      </c>
      <c r="B11" s="940" t="s">
        <v>378</v>
      </c>
      <c r="C11" s="941"/>
      <c r="D11" s="941"/>
      <c r="E11" s="941"/>
      <c r="F11" s="941"/>
      <c r="G11" s="941"/>
      <c r="H11" s="941"/>
      <c r="I11" s="941"/>
    </row>
    <row r="12" spans="1:9" x14ac:dyDescent="0.35">
      <c r="A12" s="176" t="s">
        <v>327</v>
      </c>
      <c r="B12" s="942" t="s">
        <v>317</v>
      </c>
      <c r="C12" s="943"/>
      <c r="D12" s="943"/>
      <c r="E12" s="943"/>
      <c r="F12" s="943"/>
      <c r="G12" s="943"/>
      <c r="H12" s="943"/>
      <c r="I12" s="943"/>
    </row>
    <row r="13" spans="1:9" x14ac:dyDescent="0.35">
      <c r="A13" s="176" t="s">
        <v>329</v>
      </c>
      <c r="B13" s="942" t="s">
        <v>379</v>
      </c>
      <c r="C13" s="943"/>
      <c r="D13" s="943"/>
      <c r="E13" s="943"/>
      <c r="F13" s="943"/>
      <c r="G13" s="943"/>
      <c r="H13" s="943"/>
      <c r="I13" s="943"/>
    </row>
    <row r="15" spans="1:9" x14ac:dyDescent="0.35">
      <c r="A15" s="242" t="s">
        <v>316</v>
      </c>
    </row>
    <row r="16" spans="1:9" x14ac:dyDescent="0.35">
      <c r="A16" s="243" t="s">
        <v>322</v>
      </c>
    </row>
    <row r="17" spans="1:9" ht="80.25" customHeight="1" x14ac:dyDescent="0.35">
      <c r="A17" s="944" t="s">
        <v>466</v>
      </c>
      <c r="B17" s="946"/>
      <c r="C17" s="946"/>
      <c r="D17" s="946"/>
      <c r="E17" s="946"/>
      <c r="F17" s="946"/>
      <c r="G17" s="946"/>
      <c r="H17" s="946"/>
      <c r="I17" s="946"/>
    </row>
    <row r="18" spans="1:9" x14ac:dyDescent="0.35">
      <c r="A18" s="177" t="s">
        <v>320</v>
      </c>
    </row>
    <row r="19" spans="1:9" x14ac:dyDescent="0.35">
      <c r="A19" s="287"/>
      <c r="B19" s="939" t="s">
        <v>420</v>
      </c>
      <c r="C19" s="939"/>
      <c r="D19" s="939"/>
      <c r="E19" s="939"/>
      <c r="F19" s="939"/>
      <c r="G19" s="939"/>
      <c r="H19" s="939"/>
      <c r="I19" s="939"/>
    </row>
    <row r="20" spans="1:9" x14ac:dyDescent="0.35">
      <c r="A20" s="244"/>
      <c r="B20" s="941" t="s">
        <v>421</v>
      </c>
      <c r="C20" s="941"/>
      <c r="D20" s="941"/>
      <c r="E20" s="941"/>
      <c r="F20" s="941"/>
      <c r="G20" s="941"/>
      <c r="H20" s="941"/>
      <c r="I20" s="941"/>
    </row>
    <row r="21" spans="1:9" x14ac:dyDescent="0.35">
      <c r="A21" s="245"/>
      <c r="B21" s="941" t="s">
        <v>318</v>
      </c>
      <c r="C21" s="941"/>
      <c r="D21" s="941"/>
      <c r="E21" s="941"/>
      <c r="F21" s="941"/>
      <c r="G21" s="941"/>
      <c r="H21" s="941"/>
      <c r="I21" s="941"/>
    </row>
    <row r="22" spans="1:9" x14ac:dyDescent="0.35">
      <c r="A22" s="297"/>
      <c r="B22" s="943" t="s">
        <v>319</v>
      </c>
      <c r="C22" s="943"/>
      <c r="D22" s="943"/>
      <c r="E22" s="943"/>
      <c r="F22" s="943"/>
      <c r="G22" s="943"/>
      <c r="H22" s="943"/>
      <c r="I22" s="943"/>
    </row>
    <row r="23" spans="1:9" x14ac:dyDescent="0.35">
      <c r="A23" s="243" t="s">
        <v>321</v>
      </c>
    </row>
    <row r="24" spans="1:9" ht="34.5" customHeight="1" x14ac:dyDescent="0.35">
      <c r="A24" s="944" t="s">
        <v>473</v>
      </c>
      <c r="B24" s="945"/>
      <c r="C24" s="945"/>
      <c r="D24" s="945"/>
      <c r="E24" s="945"/>
      <c r="F24" s="945"/>
      <c r="G24" s="945"/>
      <c r="H24" s="945"/>
      <c r="I24" s="945"/>
    </row>
    <row r="25" spans="1:9" x14ac:dyDescent="0.35">
      <c r="A25" s="243" t="s">
        <v>196</v>
      </c>
    </row>
    <row r="26" spans="1:9" x14ac:dyDescent="0.35">
      <c r="A26" s="944" t="s">
        <v>330</v>
      </c>
      <c r="B26" s="944"/>
      <c r="C26" s="944"/>
      <c r="D26" s="944"/>
      <c r="E26" s="944"/>
      <c r="F26" s="944"/>
      <c r="G26" s="944"/>
      <c r="H26" s="944"/>
      <c r="I26" s="944"/>
    </row>
    <row r="27" spans="1:9" x14ac:dyDescent="0.35">
      <c r="A27" s="243" t="s">
        <v>328</v>
      </c>
    </row>
    <row r="28" spans="1:9" ht="32.25" customHeight="1" x14ac:dyDescent="0.35">
      <c r="A28" s="944" t="s">
        <v>474</v>
      </c>
      <c r="B28" s="944"/>
      <c r="C28" s="944"/>
      <c r="D28" s="944"/>
      <c r="E28" s="944"/>
      <c r="F28" s="944"/>
      <c r="G28" s="944"/>
      <c r="H28" s="944"/>
      <c r="I28" s="944"/>
    </row>
    <row r="29" spans="1:9" x14ac:dyDescent="0.35">
      <c r="A29" s="243" t="s">
        <v>580</v>
      </c>
    </row>
    <row r="30" spans="1:9" x14ac:dyDescent="0.35">
      <c r="A30" s="931">
        <v>2025</v>
      </c>
      <c r="B30" s="931"/>
      <c r="C30" s="931"/>
      <c r="D30" s="931"/>
      <c r="E30" s="931"/>
      <c r="F30" s="931"/>
      <c r="G30" s="931"/>
      <c r="H30" s="931"/>
      <c r="I30" s="931"/>
    </row>
  </sheetData>
  <sheetProtection algorithmName="SHA-512" hashValue="OigG0oGSwBm8ZPhri+VeoyBKNM1LmVcG1BfQDyR1PKDR590rkAvSMGCl7HIzRcOVRGHNq3qTwiB8SczbO0UMwA==" saltValue="vuwqmWAO05Do79MBT9ButA==" spinCount="100000" sheet="1" objects="1" scenarios="1"/>
  <mergeCells count="17">
    <mergeCell ref="B21:I21"/>
    <mergeCell ref="A24:I24"/>
    <mergeCell ref="A26:I26"/>
    <mergeCell ref="A17:I17"/>
    <mergeCell ref="A28:I28"/>
    <mergeCell ref="B22:I22"/>
    <mergeCell ref="B10:I10"/>
    <mergeCell ref="B11:I11"/>
    <mergeCell ref="B12:I12"/>
    <mergeCell ref="B19:I19"/>
    <mergeCell ref="B20:I20"/>
    <mergeCell ref="B13:I13"/>
    <mergeCell ref="B1:I1"/>
    <mergeCell ref="A4:I4"/>
    <mergeCell ref="B7:I7"/>
    <mergeCell ref="B8:I8"/>
    <mergeCell ref="B9:I9"/>
  </mergeCells>
  <pageMargins left="0.7" right="0.7" top="0.75" bottom="0.75" header="0.3" footer="0.3"/>
  <pageSetup paperSize="9" scale="76"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pageSetUpPr fitToPage="1"/>
  </sheetPr>
  <dimension ref="B1:AG55"/>
  <sheetViews>
    <sheetView showGridLines="0" topLeftCell="A23" zoomScale="90" zoomScaleNormal="90" workbookViewId="0">
      <selection activeCell="F5" sqref="F5"/>
    </sheetView>
  </sheetViews>
  <sheetFormatPr baseColWidth="10" defaultColWidth="11.453125" defaultRowHeight="15" x14ac:dyDescent="0.35"/>
  <cols>
    <col min="1" max="1" width="5.90625" style="183" customWidth="1"/>
    <col min="2" max="2" width="5.81640625" style="183" customWidth="1"/>
    <col min="3" max="3" width="45.81640625" style="183" customWidth="1"/>
    <col min="4" max="4" width="18" style="227" bestFit="1" customWidth="1"/>
    <col min="5" max="5" width="5.81640625" style="183" customWidth="1"/>
    <col min="6" max="6" width="13.81640625" style="183" customWidth="1"/>
    <col min="7" max="7" width="5.90625" style="183" customWidth="1"/>
    <col min="8" max="8" width="47.08984375" style="183" customWidth="1"/>
    <col min="9" max="9" width="5.81640625" style="183" customWidth="1"/>
    <col min="10" max="22" width="11.453125" style="183"/>
    <col min="23" max="23" width="11.453125" style="488"/>
    <col min="24" max="25" width="11.453125" style="188" customWidth="1"/>
    <col min="26" max="26" width="15.453125" style="188" hidden="1" customWidth="1"/>
    <col min="27" max="32" width="11.453125" style="188" hidden="1" customWidth="1"/>
    <col min="33" max="33" width="11.453125" style="488"/>
    <col min="34" max="16384" width="11.453125" style="183"/>
  </cols>
  <sheetData>
    <row r="1" spans="2:31" ht="15.6" thickBot="1" x14ac:dyDescent="0.4"/>
    <row r="2" spans="2:31" ht="15.6" thickBot="1" x14ac:dyDescent="0.4">
      <c r="B2" s="947" t="s">
        <v>172</v>
      </c>
      <c r="C2" s="947"/>
      <c r="D2" s="947"/>
      <c r="E2" s="947"/>
      <c r="F2" s="178"/>
      <c r="G2" s="178"/>
      <c r="H2" s="1" t="s">
        <v>196</v>
      </c>
    </row>
    <row r="3" spans="2:31" ht="15.6" thickBot="1" x14ac:dyDescent="0.4"/>
    <row r="4" spans="2:31" ht="15.6" thickBot="1" x14ac:dyDescent="0.4">
      <c r="B4" s="230"/>
      <c r="C4" s="231"/>
      <c r="D4" s="232"/>
      <c r="E4" s="233"/>
      <c r="H4" s="234"/>
    </row>
    <row r="5" spans="2:31" x14ac:dyDescent="0.35">
      <c r="B5" s="230"/>
      <c r="C5" s="158" t="s">
        <v>92</v>
      </c>
      <c r="D5" s="288" t="s">
        <v>585</v>
      </c>
      <c r="E5" s="233"/>
      <c r="H5" s="180"/>
      <c r="Z5" s="188" t="s">
        <v>133</v>
      </c>
      <c r="AE5" s="188" t="s">
        <v>101</v>
      </c>
    </row>
    <row r="6" spans="2:31" x14ac:dyDescent="0.35">
      <c r="B6" s="235"/>
      <c r="C6" s="156"/>
      <c r="D6" s="179"/>
      <c r="E6" s="236"/>
      <c r="H6" s="237"/>
      <c r="Z6" s="188" t="s">
        <v>98</v>
      </c>
      <c r="AE6" s="188" t="s">
        <v>102</v>
      </c>
    </row>
    <row r="7" spans="2:31" x14ac:dyDescent="0.35">
      <c r="B7" s="235"/>
      <c r="C7" s="443" t="s">
        <v>409</v>
      </c>
      <c r="D7" s="289"/>
      <c r="E7" s="236"/>
      <c r="H7" s="237"/>
      <c r="Z7" s="188" t="s">
        <v>99</v>
      </c>
      <c r="AE7" s="188" t="s">
        <v>103</v>
      </c>
    </row>
    <row r="8" spans="2:31" x14ac:dyDescent="0.35">
      <c r="B8" s="235"/>
      <c r="C8" s="443" t="s">
        <v>408</v>
      </c>
      <c r="D8" s="289"/>
      <c r="E8" s="236"/>
      <c r="H8" s="180"/>
      <c r="Z8" s="188" t="s">
        <v>100</v>
      </c>
      <c r="AE8" s="188" t="s">
        <v>104</v>
      </c>
    </row>
    <row r="9" spans="2:31" x14ac:dyDescent="0.35">
      <c r="B9" s="235"/>
      <c r="C9" s="156"/>
      <c r="D9" s="179"/>
      <c r="E9" s="236"/>
      <c r="H9" s="237"/>
      <c r="AE9" s="188" t="s">
        <v>105</v>
      </c>
    </row>
    <row r="10" spans="2:31" ht="45" x14ac:dyDescent="0.35">
      <c r="B10" s="235"/>
      <c r="C10" s="156" t="s">
        <v>422</v>
      </c>
      <c r="D10" s="289"/>
      <c r="E10" s="236"/>
      <c r="H10" s="180" t="s">
        <v>458</v>
      </c>
    </row>
    <row r="11" spans="2:31" x14ac:dyDescent="0.35">
      <c r="B11" s="235"/>
      <c r="C11" s="156"/>
      <c r="D11" s="179"/>
      <c r="E11" s="236"/>
      <c r="H11" s="237"/>
    </row>
    <row r="12" spans="2:31" x14ac:dyDescent="0.35">
      <c r="B12" s="235"/>
      <c r="C12" s="156" t="s">
        <v>93</v>
      </c>
      <c r="D12" s="290"/>
      <c r="E12" s="236"/>
      <c r="H12" s="237"/>
    </row>
    <row r="13" spans="2:31" x14ac:dyDescent="0.35">
      <c r="B13" s="235"/>
      <c r="C13" s="156"/>
      <c r="D13" s="179"/>
      <c r="E13" s="236"/>
      <c r="H13" s="237"/>
    </row>
    <row r="14" spans="2:31" ht="45" x14ac:dyDescent="0.35">
      <c r="B14" s="235"/>
      <c r="C14" s="156" t="s">
        <v>94</v>
      </c>
      <c r="D14" s="291"/>
      <c r="E14" s="236"/>
      <c r="H14" s="855" t="s">
        <v>571</v>
      </c>
    </row>
    <row r="15" spans="2:31" x14ac:dyDescent="0.35">
      <c r="B15" s="235"/>
      <c r="C15" s="156" t="s">
        <v>95</v>
      </c>
      <c r="D15" s="563"/>
      <c r="E15" s="236"/>
      <c r="H15" s="237"/>
    </row>
    <row r="16" spans="2:31" x14ac:dyDescent="0.35">
      <c r="B16" s="235"/>
      <c r="C16" s="156" t="s">
        <v>96</v>
      </c>
      <c r="D16" s="292"/>
      <c r="E16" s="236"/>
      <c r="H16" s="237"/>
    </row>
    <row r="17" spans="2:8" x14ac:dyDescent="0.35">
      <c r="B17" s="235"/>
      <c r="C17" s="156"/>
      <c r="D17" s="179"/>
      <c r="E17" s="236"/>
      <c r="H17" s="237"/>
    </row>
    <row r="18" spans="2:8" x14ac:dyDescent="0.35">
      <c r="B18" s="235"/>
      <c r="C18" s="156" t="s">
        <v>97</v>
      </c>
      <c r="D18" s="179"/>
      <c r="E18" s="236"/>
      <c r="H18" s="237"/>
    </row>
    <row r="19" spans="2:8" x14ac:dyDescent="0.35">
      <c r="B19" s="235"/>
      <c r="C19" s="238" t="s">
        <v>170</v>
      </c>
      <c r="D19" s="291"/>
      <c r="E19" s="236"/>
      <c r="H19" s="237"/>
    </row>
    <row r="20" spans="2:8" x14ac:dyDescent="0.35">
      <c r="B20" s="235"/>
      <c r="C20" s="238" t="s">
        <v>173</v>
      </c>
      <c r="D20" s="564"/>
      <c r="E20" s="236"/>
      <c r="H20" s="237"/>
    </row>
    <row r="21" spans="2:8" x14ac:dyDescent="0.35">
      <c r="B21" s="235"/>
      <c r="C21" s="238" t="s">
        <v>217</v>
      </c>
      <c r="D21" s="600"/>
      <c r="E21" s="236"/>
      <c r="H21" s="237"/>
    </row>
    <row r="22" spans="2:8" x14ac:dyDescent="0.35">
      <c r="B22" s="235"/>
      <c r="C22" s="156"/>
      <c r="D22" s="179"/>
      <c r="E22" s="236"/>
      <c r="H22" s="237"/>
    </row>
    <row r="23" spans="2:8" x14ac:dyDescent="0.35">
      <c r="B23" s="235"/>
      <c r="C23" s="156" t="s">
        <v>448</v>
      </c>
      <c r="D23" s="179"/>
      <c r="E23" s="236"/>
      <c r="H23" s="237"/>
    </row>
    <row r="24" spans="2:8" x14ac:dyDescent="0.35">
      <c r="B24" s="235"/>
      <c r="C24" s="238" t="s">
        <v>452</v>
      </c>
      <c r="D24" s="452">
        <f>2%*50%</f>
        <v>0.01</v>
      </c>
      <c r="E24" s="236"/>
      <c r="H24" s="948"/>
    </row>
    <row r="25" spans="2:8" x14ac:dyDescent="0.35">
      <c r="B25" s="235"/>
      <c r="C25" s="238" t="s">
        <v>453</v>
      </c>
      <c r="D25" s="452">
        <f>2%*50%</f>
        <v>0.01</v>
      </c>
      <c r="E25" s="236"/>
      <c r="H25" s="948"/>
    </row>
    <row r="26" spans="2:8" ht="15.6" thickBot="1" x14ac:dyDescent="0.4">
      <c r="B26" s="235"/>
      <c r="C26" s="238" t="s">
        <v>449</v>
      </c>
      <c r="D26" s="452">
        <f>2%*50%</f>
        <v>0.01</v>
      </c>
      <c r="E26" s="236"/>
      <c r="H26" s="948"/>
    </row>
    <row r="27" spans="2:8" x14ac:dyDescent="0.35">
      <c r="B27" s="230"/>
      <c r="C27" s="231"/>
      <c r="D27" s="232"/>
      <c r="E27" s="233"/>
      <c r="H27" s="239"/>
    </row>
    <row r="30" spans="2:8" x14ac:dyDescent="0.35">
      <c r="B30" s="947" t="s">
        <v>462</v>
      </c>
      <c r="C30" s="947"/>
      <c r="D30" s="947"/>
      <c r="E30" s="947"/>
    </row>
    <row r="31" spans="2:8" ht="15.6" thickBot="1" x14ac:dyDescent="0.4"/>
    <row r="32" spans="2:8" ht="15.6" thickBot="1" x14ac:dyDescent="0.4">
      <c r="B32" s="230"/>
      <c r="C32" s="231"/>
      <c r="D32" s="232"/>
      <c r="E32" s="233"/>
      <c r="F32" s="233"/>
      <c r="G32" s="233"/>
    </row>
    <row r="33" spans="2:33" x14ac:dyDescent="0.35">
      <c r="B33" s="230"/>
      <c r="C33" s="158" t="s">
        <v>464</v>
      </c>
      <c r="D33" s="290"/>
      <c r="E33" s="233"/>
      <c r="F33" s="233"/>
      <c r="G33" s="233"/>
    </row>
    <row r="34" spans="2:33" ht="15.6" thickBot="1" x14ac:dyDescent="0.4">
      <c r="B34" s="235"/>
      <c r="C34" s="156"/>
      <c r="D34" s="815">
        <f>F34-1</f>
        <v>2024</v>
      </c>
      <c r="E34" s="816"/>
      <c r="F34" s="816">
        <f>'0. Guide'!$A$30</f>
        <v>2025</v>
      </c>
      <c r="G34" s="236"/>
    </row>
    <row r="35" spans="2:33" x14ac:dyDescent="0.35">
      <c r="B35" s="235"/>
      <c r="C35" s="158" t="s">
        <v>544</v>
      </c>
      <c r="D35" s="566"/>
      <c r="E35" s="236"/>
      <c r="F35" s="566"/>
      <c r="G35" s="236"/>
    </row>
    <row r="36" spans="2:33" x14ac:dyDescent="0.35">
      <c r="B36" s="235"/>
      <c r="C36" s="156" t="s">
        <v>545</v>
      </c>
      <c r="D36" s="566"/>
      <c r="E36" s="236"/>
      <c r="F36" s="566"/>
      <c r="G36" s="236"/>
    </row>
    <row r="37" spans="2:33" x14ac:dyDescent="0.35">
      <c r="B37" s="235"/>
      <c r="C37" s="156"/>
      <c r="D37" s="815">
        <f>D34</f>
        <v>2024</v>
      </c>
      <c r="E37" s="816"/>
      <c r="F37" s="816">
        <f>F34</f>
        <v>2025</v>
      </c>
      <c r="G37" s="236"/>
    </row>
    <row r="38" spans="2:33" s="817" customFormat="1" x14ac:dyDescent="0.35">
      <c r="B38" s="235"/>
      <c r="C38" s="443" t="str">
        <f>IF($D$5="CEVM","Nombre de transactions classe 1","Km parcourus payants classe 1 en millions de veh.km par an")</f>
        <v>Km parcourus payants classe 1 en millions de veh.km par an</v>
      </c>
      <c r="D38" s="566"/>
      <c r="E38" s="236"/>
      <c r="F38" s="566"/>
      <c r="G38" s="236"/>
      <c r="W38" s="818"/>
      <c r="X38" s="188"/>
      <c r="Y38" s="188"/>
      <c r="Z38" s="188"/>
      <c r="AA38" s="188"/>
      <c r="AB38" s="188"/>
      <c r="AC38" s="188"/>
      <c r="AD38" s="188"/>
      <c r="AE38" s="188"/>
      <c r="AF38" s="188"/>
      <c r="AG38" s="818"/>
    </row>
    <row r="39" spans="2:33" s="817" customFormat="1" x14ac:dyDescent="0.35">
      <c r="B39" s="235"/>
      <c r="C39" s="443" t="str">
        <f>IF($D$5="CEVM","Nombre de transactions classe 2","Km parcourus payants classe 2 en millions de veh.km par an")</f>
        <v>Km parcourus payants classe 2 en millions de veh.km par an</v>
      </c>
      <c r="D39" s="566"/>
      <c r="E39" s="236"/>
      <c r="F39" s="566"/>
      <c r="G39" s="236"/>
      <c r="W39" s="818"/>
      <c r="X39" s="188"/>
      <c r="Y39" s="188"/>
      <c r="Z39" s="188"/>
      <c r="AA39" s="188"/>
      <c r="AB39" s="188"/>
      <c r="AC39" s="188"/>
      <c r="AD39" s="188"/>
      <c r="AE39" s="188"/>
      <c r="AF39" s="188"/>
      <c r="AG39" s="818"/>
    </row>
    <row r="40" spans="2:33" s="817" customFormat="1" x14ac:dyDescent="0.35">
      <c r="B40" s="235"/>
      <c r="C40" s="443" t="str">
        <f>IF($D$5="CEVM","Nombre de transactions classe 5","Km parcourus payants classe 5 en millions de veh.km par an")</f>
        <v>Km parcourus payants classe 5 en millions de veh.km par an</v>
      </c>
      <c r="D40" s="566"/>
      <c r="E40" s="236"/>
      <c r="F40" s="566"/>
      <c r="G40" s="236"/>
      <c r="W40" s="818"/>
      <c r="X40" s="188"/>
      <c r="Y40" s="188"/>
      <c r="Z40" s="188"/>
      <c r="AA40" s="188"/>
      <c r="AB40" s="188"/>
      <c r="AC40" s="188"/>
      <c r="AD40" s="188"/>
      <c r="AE40" s="188"/>
      <c r="AF40" s="188"/>
      <c r="AG40" s="818"/>
    </row>
    <row r="41" spans="2:33" s="817" customFormat="1" x14ac:dyDescent="0.35">
      <c r="B41" s="235"/>
      <c r="C41" s="443" t="str">
        <f>IF($D$5="CEVM","Nombre de transactions classe 3",IF($D$5="ATLANDES","Km parcourus payants classe A en millions de veh.km par an","Km parcourus payants classe 3 en millions de veh.km par an"))</f>
        <v>Km parcourus payants classe 3 en millions de veh.km par an</v>
      </c>
      <c r="D41" s="566"/>
      <c r="E41" s="236"/>
      <c r="F41" s="566"/>
      <c r="G41" s="236"/>
      <c r="W41" s="818"/>
      <c r="X41" s="188"/>
      <c r="Y41" s="188"/>
      <c r="Z41" s="188"/>
      <c r="AA41" s="188"/>
      <c r="AB41" s="188"/>
      <c r="AC41" s="188"/>
      <c r="AD41" s="188"/>
      <c r="AE41" s="188"/>
      <c r="AF41" s="188"/>
      <c r="AG41" s="818"/>
    </row>
    <row r="42" spans="2:33" s="817" customFormat="1" x14ac:dyDescent="0.35">
      <c r="B42" s="235"/>
      <c r="C42" s="443" t="str">
        <f>IF($D$5="CEVM","Nombre de transactions classe 4",IF($D$5="CEVM","Nombre de transactions classe 4",IF($D$5="ATLANDES","Km parcourus payants classe B en millions de veh.km par an","Km parcourus payants classe 4 en millions de veh.km par an")))</f>
        <v>Km parcourus payants classe 4 en millions de veh.km par an</v>
      </c>
      <c r="D42" s="566"/>
      <c r="E42" s="236"/>
      <c r="F42" s="566"/>
      <c r="G42" s="236"/>
      <c r="W42" s="818"/>
      <c r="X42" s="188"/>
      <c r="Y42" s="188"/>
      <c r="Z42" s="188"/>
      <c r="AA42" s="188"/>
      <c r="AB42" s="188"/>
      <c r="AC42" s="188"/>
      <c r="AD42" s="188"/>
      <c r="AE42" s="188"/>
      <c r="AF42" s="188"/>
      <c r="AG42" s="818"/>
    </row>
    <row r="43" spans="2:33" s="817" customFormat="1" x14ac:dyDescent="0.35">
      <c r="B43" s="235"/>
      <c r="C43" s="443" t="str">
        <f>IF($D$5="ATLANDES","Km parcourus payants classe C en millions de veh.km par an","")</f>
        <v/>
      </c>
      <c r="D43" s="289"/>
      <c r="E43" s="236"/>
      <c r="F43" s="821"/>
      <c r="G43" s="236"/>
      <c r="W43" s="818"/>
      <c r="X43" s="188"/>
      <c r="Y43" s="188"/>
      <c r="Z43" s="188"/>
      <c r="AA43" s="188"/>
      <c r="AB43" s="188"/>
      <c r="AC43" s="188"/>
      <c r="AD43" s="188"/>
      <c r="AE43" s="188"/>
      <c r="AF43" s="188"/>
      <c r="AG43" s="818"/>
    </row>
    <row r="44" spans="2:33" x14ac:dyDescent="0.35">
      <c r="B44" s="235"/>
      <c r="C44" s="156"/>
      <c r="D44" s="179"/>
      <c r="E44" s="236"/>
      <c r="F44" s="236"/>
      <c r="G44" s="236"/>
    </row>
    <row r="46" spans="2:33" x14ac:dyDescent="0.35">
      <c r="B46" s="235"/>
      <c r="C46" s="238" t="s">
        <v>546</v>
      </c>
      <c r="D46" s="567" t="str">
        <f>IFERROR(IF($D$5="CEVM",($D$38+$D$39+$D$40)/365,($D$38+$D$39+$D$40)/$D$36/365*10^6),"")</f>
        <v/>
      </c>
      <c r="E46" s="236"/>
      <c r="F46" s="567" t="str">
        <f>IFERROR(IF($D$5="CEVM",($F$38+$F$39+$F$40)/365,($F$38+$F$39+$F$40)/$F$36/365*10^6),"")</f>
        <v/>
      </c>
      <c r="G46" s="236"/>
      <c r="H46" s="822"/>
    </row>
    <row r="47" spans="2:33" x14ac:dyDescent="0.35">
      <c r="B47" s="235"/>
      <c r="C47" s="238" t="s">
        <v>547</v>
      </c>
      <c r="D47" s="567" t="str">
        <f>IFERROR(IF($D$5="CEVM",($D$41+$D$42)/365,IF($D$5="ATLANDES",($D$41+$D$42+$D$43)/$D$36/365*10^6,($D$42+$D$41)/$D$36/365*10^6)),"")</f>
        <v/>
      </c>
      <c r="E47" s="236"/>
      <c r="F47" s="567" t="str">
        <f>IFERROR(IF($D$5="CEVM",($F$41+$F$42)/365,IF($D$5="ATLANDES",($F$41+$F$42+$F$43)/$F$36/365*10^6,($F$42+$F$41)/$F$36/365*10^6)),"")</f>
        <v/>
      </c>
      <c r="G47" s="236"/>
    </row>
    <row r="48" spans="2:33" x14ac:dyDescent="0.35">
      <c r="B48" s="235"/>
      <c r="C48" s="238" t="s">
        <v>548</v>
      </c>
      <c r="D48" s="567" t="str">
        <f>IFERROR((D46+D47),"")</f>
        <v/>
      </c>
      <c r="E48" s="236"/>
      <c r="F48" s="567" t="str">
        <f>IFERROR((F46+F47),"")</f>
        <v/>
      </c>
      <c r="G48" s="236"/>
    </row>
    <row r="49" spans="2:33" ht="15.6" thickBot="1" x14ac:dyDescent="0.4">
      <c r="D49" s="520"/>
    </row>
    <row r="50" spans="2:33" s="817" customFormat="1" ht="15.6" thickBot="1" x14ac:dyDescent="0.4">
      <c r="B50" s="230"/>
      <c r="C50" s="819" t="s">
        <v>482</v>
      </c>
      <c r="D50" s="929">
        <f>D37</f>
        <v>2024</v>
      </c>
      <c r="E50" s="930"/>
      <c r="F50" s="930">
        <f>F37</f>
        <v>2025</v>
      </c>
      <c r="G50" s="233"/>
      <c r="W50" s="818"/>
      <c r="X50" s="188"/>
      <c r="Y50" s="188"/>
      <c r="Z50" s="188"/>
      <c r="AA50" s="188"/>
      <c r="AB50" s="188"/>
      <c r="AC50" s="188"/>
      <c r="AD50" s="188"/>
      <c r="AE50" s="188"/>
      <c r="AF50" s="188"/>
      <c r="AG50" s="818"/>
    </row>
    <row r="51" spans="2:33" s="817" customFormat="1" ht="15.6" thickBot="1" x14ac:dyDescent="0.4">
      <c r="B51" s="235"/>
      <c r="C51" s="158" t="s">
        <v>549</v>
      </c>
      <c r="D51" s="566"/>
      <c r="E51" s="233"/>
      <c r="F51" s="566"/>
      <c r="G51" s="233"/>
      <c r="W51" s="818"/>
      <c r="X51" s="188"/>
      <c r="Y51" s="188"/>
      <c r="Z51" s="188"/>
      <c r="AA51" s="188"/>
      <c r="AB51" s="188"/>
      <c r="AC51" s="188"/>
      <c r="AD51" s="188"/>
      <c r="AE51" s="188"/>
      <c r="AF51" s="188"/>
      <c r="AG51" s="818"/>
    </row>
    <row r="52" spans="2:33" s="817" customFormat="1" ht="15.6" thickBot="1" x14ac:dyDescent="0.4">
      <c r="B52" s="235"/>
      <c r="C52" s="820" t="s">
        <v>483</v>
      </c>
      <c r="D52" s="566"/>
      <c r="E52" s="233"/>
      <c r="F52" s="566"/>
      <c r="G52" s="233"/>
      <c r="W52" s="818"/>
      <c r="X52" s="188"/>
      <c r="Y52" s="188"/>
      <c r="Z52" s="188"/>
      <c r="AA52" s="188"/>
      <c r="AB52" s="188"/>
      <c r="AC52" s="188"/>
      <c r="AD52" s="188"/>
      <c r="AE52" s="188"/>
      <c r="AF52" s="188"/>
      <c r="AG52" s="818"/>
    </row>
    <row r="53" spans="2:33" s="817" customFormat="1" ht="15.6" thickBot="1" x14ac:dyDescent="0.4">
      <c r="B53" s="235"/>
      <c r="C53" s="820" t="s">
        <v>484</v>
      </c>
      <c r="D53" s="566"/>
      <c r="E53" s="233"/>
      <c r="F53" s="566"/>
      <c r="G53" s="233"/>
      <c r="W53" s="818"/>
      <c r="X53" s="188"/>
      <c r="Y53" s="188"/>
      <c r="Z53" s="188"/>
      <c r="AA53" s="188"/>
      <c r="AB53" s="188"/>
      <c r="AC53" s="188"/>
      <c r="AD53" s="188"/>
      <c r="AE53" s="188"/>
      <c r="AF53" s="188"/>
      <c r="AG53" s="818"/>
    </row>
    <row r="54" spans="2:33" s="817" customFormat="1" ht="15.6" thickBot="1" x14ac:dyDescent="0.4">
      <c r="B54" s="235"/>
      <c r="C54" s="820" t="s">
        <v>485</v>
      </c>
      <c r="D54" s="566"/>
      <c r="E54" s="233"/>
      <c r="F54" s="566"/>
      <c r="G54" s="233"/>
      <c r="W54" s="818"/>
      <c r="X54" s="188"/>
      <c r="Y54" s="188"/>
      <c r="Z54" s="188"/>
      <c r="AA54" s="188"/>
      <c r="AB54" s="188"/>
      <c r="AC54" s="188"/>
      <c r="AD54" s="188"/>
      <c r="AE54" s="188"/>
      <c r="AF54" s="188"/>
      <c r="AG54" s="818"/>
    </row>
    <row r="55" spans="2:33" s="817" customFormat="1" x14ac:dyDescent="0.35">
      <c r="B55" s="235"/>
      <c r="C55" s="158"/>
      <c r="D55" s="158"/>
      <c r="E55" s="158"/>
      <c r="F55" s="158"/>
      <c r="G55" s="158"/>
      <c r="W55" s="818"/>
      <c r="X55" s="188"/>
      <c r="Y55" s="188"/>
      <c r="Z55" s="188"/>
      <c r="AA55" s="188"/>
      <c r="AB55" s="188"/>
      <c r="AC55" s="188"/>
      <c r="AD55" s="188"/>
      <c r="AE55" s="188"/>
      <c r="AF55" s="188"/>
      <c r="AG55" s="818"/>
    </row>
  </sheetData>
  <sheetProtection algorithmName="SHA-512" hashValue="6USDfAbyEYFSGWnu7yWlVCyHLh96TF89sm0dUIJWNhKI8wiIxNypgUXvQRkPT6H7Ri0cRb7EQMe4z0noyWGhRg==" saltValue="sDuBaxnf6luZil7Jhrt2Sg==" spinCount="100000" sheet="1" objects="1" scenarios="1"/>
  <protectedRanges>
    <protectedRange sqref="D5 D7:D8 D10 D12 D14:D16 D19:D21 D33 D35:D36 F51:F54 D51:D54 F38:F43 D38:D43 F35:F36" name="Informations"/>
  </protectedRanges>
  <mergeCells count="3">
    <mergeCell ref="B2:E2"/>
    <mergeCell ref="H24:H26"/>
    <mergeCell ref="B30:E30"/>
  </mergeCells>
  <phoneticPr fontId="60" type="noConversion"/>
  <conditionalFormatting sqref="D43">
    <cfRule type="expression" dxfId="458" priority="2">
      <formula>$D$5&lt;&gt;"ATLANDES"</formula>
    </cfRule>
  </conditionalFormatting>
  <conditionalFormatting sqref="F43">
    <cfRule type="expression" dxfId="457" priority="1">
      <formula>$D$5&lt;&gt;"ATLANDES"</formula>
    </cfRule>
  </conditionalFormatting>
  <dataValidations count="6">
    <dataValidation type="list" allowBlank="1" showInputMessage="1" showErrorMessage="1" sqref="D10" xr:uid="{00000000-0002-0000-0100-000000000000}">
      <formula1>"1,2"</formula1>
    </dataValidation>
    <dataValidation type="list" allowBlank="1" showInputMessage="1" showErrorMessage="1" sqref="D14" xr:uid="{00000000-0002-0000-0100-000001000000}">
      <formula1>"Oui,Non"</formula1>
    </dataValidation>
    <dataValidation type="custom" allowBlank="1" showInputMessage="1" showErrorMessage="1" sqref="D15" xr:uid="{00000000-0002-0000-0100-000002000000}">
      <formula1>D14="oui"</formula1>
    </dataValidation>
    <dataValidation type="list" allowBlank="1" showInputMessage="1" showErrorMessage="1" sqref="D7:D8" xr:uid="{00000000-0002-0000-0100-000003000000}">
      <formula1>$Z$5:$Z$8</formula1>
    </dataValidation>
    <dataValidation type="list" allowBlank="1" showInputMessage="1" showErrorMessage="1" sqref="D16" xr:uid="{00000000-0002-0000-0100-000004000000}">
      <formula1>$AE$5:$AE$9</formula1>
    </dataValidation>
    <dataValidation type="list" allowBlank="1" showInputMessage="1" showErrorMessage="1" sqref="D5" xr:uid="{00000000-0002-0000-0100-000005000000}">
      <formula1>"ADELAC,ALBEA,ALIAE,ALICORNE,ALIENOR,ALIS,AMEDEA,APRR,ARCOUR,ARCOS,AREA,ASF,ATLANDES,ATMB,ATOSCA,CEVM,Cofiroute,Escota,Sanef,SAPN,SFTRF"</formula1>
    </dataValidation>
  </dataValidations>
  <pageMargins left="0.7" right="0.7" top="0.75" bottom="0.75" header="0.3" footer="0.3"/>
  <pageSetup paperSize="9" scale="74" orientation="landscape" r:id="rId1"/>
  <colBreaks count="1" manualBreakCount="1">
    <brk id="9" max="1048575" man="1"/>
  </col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pageSetUpPr fitToPage="1"/>
  </sheetPr>
  <dimension ref="A1:BU249"/>
  <sheetViews>
    <sheetView showGridLines="0" zoomScale="70" zoomScaleNormal="70" zoomScalePageLayoutView="70" workbookViewId="0">
      <pane xSplit="1" ySplit="5" topLeftCell="B48" activePane="bottomRight" state="frozen"/>
      <selection activeCell="P48" sqref="P48"/>
      <selection pane="topRight" activeCell="P48" sqref="P48"/>
      <selection pane="bottomLeft" activeCell="P48" sqref="P48"/>
      <selection pane="bottomRight" activeCell="B54" sqref="B54"/>
    </sheetView>
  </sheetViews>
  <sheetFormatPr baseColWidth="10" defaultColWidth="11.453125" defaultRowHeight="15" outlineLevelRow="2" outlineLevelCol="1" x14ac:dyDescent="0.35"/>
  <cols>
    <col min="1" max="1" width="55" style="183" bestFit="1" customWidth="1"/>
    <col min="2" max="2" width="88.90625" style="183" customWidth="1" outlineLevel="1"/>
    <col min="3" max="3" width="17.453125" style="488" bestFit="1" customWidth="1"/>
    <col min="4" max="4" width="16" style="183" bestFit="1" customWidth="1"/>
    <col min="5" max="5" width="9.81640625" style="183" customWidth="1"/>
    <col min="6" max="6" width="8.1796875" style="227" customWidth="1"/>
    <col min="7" max="7" width="7.453125" style="227" bestFit="1" customWidth="1"/>
    <col min="8" max="30" width="8.1796875" style="227" customWidth="1"/>
    <col min="31" max="73" width="8.1796875" style="227" customWidth="1" outlineLevel="1"/>
    <col min="74" max="16384" width="11.453125" style="183"/>
  </cols>
  <sheetData>
    <row r="1" spans="1:73" x14ac:dyDescent="0.35">
      <c r="A1" s="5" t="str">
        <f>'1. Info'!$D$5</f>
        <v>ADELAC</v>
      </c>
      <c r="B1" s="5"/>
      <c r="C1" s="5"/>
      <c r="D1" s="5"/>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row>
    <row r="2" spans="1:73" x14ac:dyDescent="0.35">
      <c r="A2" s="5"/>
      <c r="B2" s="5"/>
      <c r="C2" s="5"/>
      <c r="D2" s="5"/>
      <c r="E2" s="5"/>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row>
    <row r="3" spans="1:73" x14ac:dyDescent="0.35">
      <c r="A3" s="950" t="s">
        <v>106</v>
      </c>
      <c r="B3" s="950"/>
      <c r="C3" s="950"/>
      <c r="D3" s="950"/>
      <c r="E3" s="950"/>
      <c r="F3" s="950"/>
      <c r="G3" s="950"/>
      <c r="H3" s="950"/>
      <c r="I3" s="950"/>
      <c r="J3" s="950"/>
      <c r="K3" s="950"/>
      <c r="L3" s="950"/>
      <c r="M3" s="950"/>
      <c r="N3" s="950"/>
      <c r="O3" s="950"/>
      <c r="P3" s="950"/>
      <c r="Q3" s="950"/>
      <c r="R3" s="950"/>
      <c r="S3" s="950"/>
      <c r="T3" s="950"/>
      <c r="U3" s="950"/>
      <c r="V3" s="950"/>
      <c r="W3" s="950"/>
      <c r="X3" s="950"/>
      <c r="Y3" s="950"/>
      <c r="Z3" s="950"/>
      <c r="AA3" s="950"/>
      <c r="AB3" s="950"/>
      <c r="AC3" s="950"/>
      <c r="AD3" s="950"/>
      <c r="AE3" s="950"/>
      <c r="AF3" s="950"/>
      <c r="AG3" s="950"/>
      <c r="AH3" s="950"/>
      <c r="AI3" s="950"/>
      <c r="AJ3" s="950"/>
      <c r="AK3" s="950"/>
      <c r="AL3" s="950"/>
      <c r="AM3" s="950"/>
      <c r="AN3" s="950"/>
      <c r="AO3" s="950"/>
      <c r="AP3" s="950"/>
      <c r="AQ3" s="950"/>
      <c r="AR3" s="950"/>
      <c r="AS3" s="950"/>
      <c r="AT3" s="950"/>
      <c r="AU3" s="950"/>
      <c r="AV3" s="950"/>
      <c r="AW3" s="950"/>
      <c r="AX3" s="950"/>
      <c r="AY3" s="950"/>
      <c r="AZ3" s="950"/>
      <c r="BA3" s="950"/>
      <c r="BB3" s="950"/>
      <c r="BC3" s="950"/>
      <c r="BD3" s="950"/>
      <c r="BE3" s="950"/>
      <c r="BF3" s="950"/>
      <c r="BG3" s="950"/>
      <c r="BH3" s="950"/>
      <c r="BI3" s="950"/>
      <c r="BJ3" s="950"/>
      <c r="BK3" s="950"/>
      <c r="BL3" s="950"/>
      <c r="BM3" s="950"/>
      <c r="BN3" s="950"/>
      <c r="BO3" s="950"/>
      <c r="BP3" s="950"/>
      <c r="BQ3" s="950"/>
      <c r="BR3" s="950"/>
      <c r="BS3" s="950"/>
      <c r="BT3" s="950"/>
      <c r="BU3" s="950"/>
    </row>
    <row r="4" spans="1:73" s="184" customFormat="1" ht="15.6" thickBot="1" x14ac:dyDescent="0.4">
      <c r="A4" s="160"/>
      <c r="B4" s="160"/>
      <c r="C4" s="160"/>
      <c r="D4" s="160"/>
      <c r="E4" s="160"/>
      <c r="F4" s="161"/>
      <c r="G4" s="161"/>
      <c r="H4" s="161"/>
      <c r="I4" s="161"/>
      <c r="J4" s="161"/>
      <c r="K4" s="161"/>
      <c r="L4" s="161"/>
      <c r="M4" s="161"/>
      <c r="N4" s="161"/>
      <c r="O4" s="161"/>
      <c r="P4" s="161"/>
      <c r="Q4" s="161"/>
      <c r="R4" s="161"/>
      <c r="S4" s="161"/>
      <c r="T4" s="161"/>
      <c r="U4" s="161"/>
      <c r="V4" s="161"/>
      <c r="W4" s="161"/>
      <c r="X4" s="161"/>
      <c r="Y4" s="161"/>
      <c r="Z4" s="161"/>
      <c r="AA4" s="161"/>
      <c r="AB4" s="161"/>
      <c r="AC4" s="161"/>
      <c r="AD4" s="161"/>
      <c r="AE4" s="161"/>
      <c r="AF4" s="161"/>
      <c r="AG4" s="161"/>
      <c r="AH4" s="161"/>
      <c r="AI4" s="161"/>
      <c r="AJ4" s="161"/>
      <c r="AK4" s="161"/>
      <c r="AL4" s="161"/>
      <c r="AM4" s="161"/>
      <c r="AN4" s="161"/>
      <c r="AO4" s="161"/>
      <c r="AP4" s="161"/>
      <c r="AQ4" s="161"/>
      <c r="AR4" s="161"/>
      <c r="AS4" s="161"/>
      <c r="AT4" s="161"/>
      <c r="AU4" s="161"/>
      <c r="AV4" s="161"/>
      <c r="AW4" s="161"/>
      <c r="AX4" s="161"/>
      <c r="AY4" s="161"/>
      <c r="AZ4" s="161"/>
      <c r="BA4" s="161"/>
      <c r="BB4" s="161"/>
      <c r="BC4" s="161"/>
      <c r="BD4" s="161"/>
      <c r="BE4" s="161"/>
      <c r="BF4" s="161"/>
      <c r="BG4" s="161"/>
      <c r="BH4" s="161"/>
      <c r="BI4" s="161"/>
      <c r="BJ4" s="161"/>
      <c r="BK4" s="161"/>
      <c r="BL4" s="161"/>
      <c r="BM4" s="161"/>
      <c r="BN4" s="161"/>
      <c r="BO4" s="161"/>
      <c r="BP4" s="161"/>
      <c r="BQ4" s="161"/>
      <c r="BR4" s="161"/>
      <c r="BS4" s="161"/>
      <c r="BT4" s="161"/>
      <c r="BU4" s="161"/>
    </row>
    <row r="5" spans="1:73" ht="15.6" thickBot="1" x14ac:dyDescent="0.4">
      <c r="A5" s="4"/>
      <c r="B5" s="1" t="s">
        <v>196</v>
      </c>
      <c r="C5" s="1" t="s">
        <v>197</v>
      </c>
      <c r="D5" s="1"/>
      <c r="E5" s="1" t="s">
        <v>174</v>
      </c>
      <c r="F5" s="1" t="str">
        <f>'0. Guide'!$A$30-1&amp;" (p)"</f>
        <v>2024 (p)</v>
      </c>
      <c r="G5" s="1" t="str">
        <f>'0. Guide'!$A$30-1&amp;" (r)"</f>
        <v>2024 (r)</v>
      </c>
      <c r="H5" s="1" t="str">
        <f>'0. Guide'!$A$30&amp;" (p)"</f>
        <v>2025 (p)</v>
      </c>
      <c r="I5" s="1" t="str">
        <f>'0. Guide'!$A$30&amp;" (r)"</f>
        <v>2025 (r)</v>
      </c>
      <c r="J5" s="1" t="str">
        <f>'0. Guide'!$A$30+COUNTA($I$5:I$5)&amp;" (p)"</f>
        <v>2026 (p)</v>
      </c>
      <c r="K5" s="1" t="str">
        <f>'0. Guide'!$A$30+COUNTA($I$5:J$5)&amp;" (p)"</f>
        <v>2027 (p)</v>
      </c>
      <c r="L5" s="1" t="str">
        <f>'0. Guide'!$A$30+COUNTA($I$5:K$5)&amp;" (p)"</f>
        <v>2028 (p)</v>
      </c>
      <c r="M5" s="1" t="str">
        <f>'0. Guide'!$A$30+COUNTA($I$5:L$5)&amp;" (p)"</f>
        <v>2029 (p)</v>
      </c>
      <c r="N5" s="1" t="str">
        <f>'0. Guide'!$A$30+COUNTA($I$5:M$5)&amp;" (p)"</f>
        <v>2030 (p)</v>
      </c>
      <c r="O5" s="1" t="str">
        <f>'0. Guide'!$A$30+COUNTA($I$5:N$5)&amp;" (p)"</f>
        <v>2031 (p)</v>
      </c>
      <c r="P5" s="1" t="str">
        <f>'0. Guide'!$A$30+COUNTA($I$5:O$5)&amp;" (p)"</f>
        <v>2032 (p)</v>
      </c>
      <c r="Q5" s="1" t="str">
        <f>'0. Guide'!$A$30+COUNTA($I$5:P$5)&amp;" (p)"</f>
        <v>2033 (p)</v>
      </c>
      <c r="R5" s="1" t="str">
        <f>'0. Guide'!$A$30+COUNTA($I$5:Q$5)&amp;" (p)"</f>
        <v>2034 (p)</v>
      </c>
      <c r="S5" s="1" t="str">
        <f>'0. Guide'!$A$30+COUNTA($I$5:R$5)&amp;" (p)"</f>
        <v>2035 (p)</v>
      </c>
      <c r="T5" s="1" t="str">
        <f>'0. Guide'!$A$30+COUNTA($I$5:S$5)&amp;" (p)"</f>
        <v>2036 (p)</v>
      </c>
      <c r="U5" s="1" t="str">
        <f>'0. Guide'!$A$30+COUNTA($I$5:T$5)&amp;" (p)"</f>
        <v>2037 (p)</v>
      </c>
      <c r="V5" s="1" t="str">
        <f>'0. Guide'!$A$30+COUNTA($I$5:U$5)&amp;" (p)"</f>
        <v>2038 (p)</v>
      </c>
      <c r="W5" s="1" t="str">
        <f>'0. Guide'!$A$30+COUNTA($I$5:V$5)&amp;" (p)"</f>
        <v>2039 (p)</v>
      </c>
      <c r="X5" s="1" t="str">
        <f>'0. Guide'!$A$30+COUNTA($I$5:W$5)&amp;" (p)"</f>
        <v>2040 (p)</v>
      </c>
      <c r="Y5" s="1" t="str">
        <f>'0. Guide'!$A$30+COUNTA($I$5:X$5)&amp;" (p)"</f>
        <v>2041 (p)</v>
      </c>
      <c r="Z5" s="1" t="str">
        <f>'0. Guide'!$A$30+COUNTA($I$5:Y$5)&amp;" (p)"</f>
        <v>2042 (p)</v>
      </c>
      <c r="AA5" s="1" t="str">
        <f>'0. Guide'!$A$30+COUNTA($I$5:Z$5)&amp;" (p)"</f>
        <v>2043 (p)</v>
      </c>
      <c r="AB5" s="1" t="str">
        <f>'0. Guide'!$A$30+COUNTA($I$5:AA$5)&amp;" (p)"</f>
        <v>2044 (p)</v>
      </c>
      <c r="AC5" s="1" t="str">
        <f>'0. Guide'!$A$30+COUNTA($I$5:AB$5)&amp;" (p)"</f>
        <v>2045 (p)</v>
      </c>
      <c r="AD5" s="1" t="str">
        <f>'0. Guide'!$A$30+COUNTA($I$5:AC$5)&amp;" (p)"</f>
        <v>2046 (p)</v>
      </c>
      <c r="AE5" s="1" t="str">
        <f>'0. Guide'!$A$30+COUNTA($I$5:AD$5)&amp;" (p)"</f>
        <v>2047 (p)</v>
      </c>
      <c r="AF5" s="1" t="str">
        <f>'0. Guide'!$A$30+COUNTA($I$5:AE$5)&amp;" (p)"</f>
        <v>2048 (p)</v>
      </c>
      <c r="AG5" s="1" t="str">
        <f>'0. Guide'!$A$30+COUNTA($I$5:AF$5)&amp;" (p)"</f>
        <v>2049 (p)</v>
      </c>
      <c r="AH5" s="1" t="str">
        <f>'0. Guide'!$A$30+COUNTA($I$5:AG$5)&amp;" (p)"</f>
        <v>2050 (p)</v>
      </c>
      <c r="AI5" s="1" t="str">
        <f>'0. Guide'!$A$30+COUNTA($I$5:AH$5)&amp;" (p)"</f>
        <v>2051 (p)</v>
      </c>
      <c r="AJ5" s="1" t="str">
        <f>'0. Guide'!$A$30+COUNTA($I$5:AI$5)&amp;" (p)"</f>
        <v>2052 (p)</v>
      </c>
      <c r="AK5" s="1" t="str">
        <f>'0. Guide'!$A$30+COUNTA($I$5:AJ$5)&amp;" (p)"</f>
        <v>2053 (p)</v>
      </c>
      <c r="AL5" s="1" t="str">
        <f>'0. Guide'!$A$30+COUNTA($I$5:AK$5)&amp;" (p)"</f>
        <v>2054 (p)</v>
      </c>
      <c r="AM5" s="1" t="str">
        <f>'0. Guide'!$A$30+COUNTA($I$5:AL$5)&amp;" (p)"</f>
        <v>2055 (p)</v>
      </c>
      <c r="AN5" s="1" t="str">
        <f>'0. Guide'!$A$30+COUNTA($I$5:AM$5)&amp;" (p)"</f>
        <v>2056 (p)</v>
      </c>
      <c r="AO5" s="1" t="str">
        <f>'0. Guide'!$A$30+COUNTA($I$5:AN$5)&amp;" (p)"</f>
        <v>2057 (p)</v>
      </c>
      <c r="AP5" s="1" t="str">
        <f>'0. Guide'!$A$30+COUNTA($I$5:AO$5)&amp;" (p)"</f>
        <v>2058 (p)</v>
      </c>
      <c r="AQ5" s="1" t="str">
        <f>'0. Guide'!$A$30+COUNTA($I$5:AP$5)&amp;" (p)"</f>
        <v>2059 (p)</v>
      </c>
      <c r="AR5" s="1" t="str">
        <f>'0. Guide'!$A$30+COUNTA($I$5:AQ$5)&amp;" (p)"</f>
        <v>2060 (p)</v>
      </c>
      <c r="AS5" s="1" t="str">
        <f>'0. Guide'!$A$30+COUNTA($I$5:AR$5)&amp;" (p)"</f>
        <v>2061 (p)</v>
      </c>
      <c r="AT5" s="1" t="str">
        <f>'0. Guide'!$A$30+COUNTA($I$5:AS$5)&amp;" (p)"</f>
        <v>2062 (p)</v>
      </c>
      <c r="AU5" s="1" t="str">
        <f>'0. Guide'!$A$30+COUNTA($I$5:AT$5)&amp;" (p)"</f>
        <v>2063 (p)</v>
      </c>
      <c r="AV5" s="1" t="str">
        <f>'0. Guide'!$A$30+COUNTA($I$5:AU$5)&amp;" (p)"</f>
        <v>2064 (p)</v>
      </c>
      <c r="AW5" s="1" t="str">
        <f>'0. Guide'!$A$30+COUNTA($I$5:AV$5)&amp;" (p)"</f>
        <v>2065 (p)</v>
      </c>
      <c r="AX5" s="1" t="str">
        <f>'0. Guide'!$A$30+COUNTA($I$5:AW$5)&amp;" (p)"</f>
        <v>2066 (p)</v>
      </c>
      <c r="AY5" s="1" t="str">
        <f>'0. Guide'!$A$30+COUNTA($I$5:AX$5)&amp;" (p)"</f>
        <v>2067 (p)</v>
      </c>
      <c r="AZ5" s="1" t="str">
        <f>'0. Guide'!$A$30+COUNTA($I$5:AY$5)&amp;" (p)"</f>
        <v>2068 (p)</v>
      </c>
      <c r="BA5" s="1" t="str">
        <f>'0. Guide'!$A$30+COUNTA($I$5:AZ$5)&amp;" (p)"</f>
        <v>2069 (p)</v>
      </c>
      <c r="BB5" s="1" t="str">
        <f>'0. Guide'!$A$30+COUNTA($I$5:BA$5)&amp;" (p)"</f>
        <v>2070 (p)</v>
      </c>
      <c r="BC5" s="1" t="str">
        <f>'0. Guide'!$A$30+COUNTA($I$5:BB$5)&amp;" (p)"</f>
        <v>2071 (p)</v>
      </c>
      <c r="BD5" s="1" t="str">
        <f>'0. Guide'!$A$30+COUNTA($I$5:BC$5)&amp;" (p)"</f>
        <v>2072 (p)</v>
      </c>
      <c r="BE5" s="1" t="str">
        <f>'0. Guide'!$A$30+COUNTA($I$5:BD$5)&amp;" (p)"</f>
        <v>2073 (p)</v>
      </c>
      <c r="BF5" s="1" t="str">
        <f>'0. Guide'!$A$30+COUNTA($I$5:BE$5)&amp;" (p)"</f>
        <v>2074 (p)</v>
      </c>
      <c r="BG5" s="1" t="str">
        <f>'0. Guide'!$A$30+COUNTA($I$5:BF$5)&amp;" (p)"</f>
        <v>2075 (p)</v>
      </c>
      <c r="BH5" s="1" t="str">
        <f>'0. Guide'!$A$30+COUNTA($I$5:BG$5)&amp;" (p)"</f>
        <v>2076 (p)</v>
      </c>
      <c r="BI5" s="1" t="str">
        <f>'0. Guide'!$A$30+COUNTA($I$5:BH$5)&amp;" (p)"</f>
        <v>2077 (p)</v>
      </c>
      <c r="BJ5" s="1" t="str">
        <f>'0. Guide'!$A$30+COUNTA($I$5:BI$5)&amp;" (p)"</f>
        <v>2078 (p)</v>
      </c>
      <c r="BK5" s="1" t="str">
        <f>'0. Guide'!$A$30+COUNTA($I$5:BJ$5)&amp;" (p)"</f>
        <v>2079 (p)</v>
      </c>
      <c r="BL5" s="1" t="str">
        <f>'0. Guide'!$A$30+COUNTA($I$5:BK$5)&amp;" (p)"</f>
        <v>2080 (p)</v>
      </c>
      <c r="BM5" s="1" t="str">
        <f>'0. Guide'!$A$30+COUNTA($I$5:BL$5)&amp;" (p)"</f>
        <v>2081 (p)</v>
      </c>
      <c r="BN5" s="1" t="str">
        <f>'0. Guide'!$A$30+COUNTA($I$5:BM$5)&amp;" (p)"</f>
        <v>2082 (p)</v>
      </c>
      <c r="BO5" s="1" t="str">
        <f>'0. Guide'!$A$30+COUNTA($I$5:BN$5)&amp;" (p)"</f>
        <v>2083 (p)</v>
      </c>
      <c r="BP5" s="1" t="str">
        <f>'0. Guide'!$A$30+COUNTA($I$5:BO$5)&amp;" (p)"</f>
        <v>2084 (p)</v>
      </c>
      <c r="BQ5" s="1" t="str">
        <f>'0. Guide'!$A$30+COUNTA($I$5:BP$5)&amp;" (p)"</f>
        <v>2085 (p)</v>
      </c>
      <c r="BR5" s="1" t="str">
        <f>'0. Guide'!$A$30+COUNTA($I$5:BQ$5)&amp;" (p)"</f>
        <v>2086 (p)</v>
      </c>
      <c r="BS5" s="1" t="str">
        <f>'0. Guide'!$A$30+COUNTA($I$5:BR$5)&amp;" (p)"</f>
        <v>2087 (p)</v>
      </c>
      <c r="BT5" s="1" t="str">
        <f>'0. Guide'!$A$30+COUNTA($I$5:BS$5)&amp;" (p)"</f>
        <v>2088 (p)</v>
      </c>
      <c r="BU5" s="1" t="str">
        <f>'0. Guide'!$A$30+COUNTA($I$5:BT$5)&amp;" (p)"</f>
        <v>2089 (p)</v>
      </c>
    </row>
    <row r="6" spans="1:73" s="184" customFormat="1" ht="15.6" thickBot="1" x14ac:dyDescent="0.4">
      <c r="A6" s="185" t="s">
        <v>109</v>
      </c>
      <c r="B6" s="186"/>
      <c r="C6" s="186"/>
      <c r="D6" s="186"/>
      <c r="E6" s="186"/>
      <c r="F6" s="187"/>
      <c r="G6" s="187"/>
      <c r="H6" s="187"/>
      <c r="I6" s="187"/>
      <c r="J6" s="187"/>
      <c r="K6" s="187"/>
      <c r="L6" s="187"/>
      <c r="M6" s="187"/>
      <c r="N6" s="187"/>
      <c r="O6" s="187"/>
      <c r="P6" s="187"/>
      <c r="Q6" s="187"/>
      <c r="R6" s="187"/>
      <c r="S6" s="187"/>
      <c r="T6" s="187"/>
      <c r="U6" s="187"/>
      <c r="V6" s="187"/>
      <c r="W6" s="187"/>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c r="BJ6" s="187"/>
      <c r="BK6" s="187"/>
      <c r="BL6" s="187"/>
      <c r="BM6" s="187"/>
      <c r="BN6" s="187"/>
      <c r="BO6" s="187"/>
      <c r="BP6" s="187"/>
      <c r="BQ6" s="187"/>
      <c r="BR6" s="187"/>
      <c r="BS6" s="187"/>
      <c r="BT6" s="187"/>
      <c r="BU6" s="187"/>
    </row>
    <row r="7" spans="1:73" s="188" customFormat="1" ht="30" x14ac:dyDescent="0.35">
      <c r="A7" s="106" t="s">
        <v>424</v>
      </c>
      <c r="B7" s="102" t="s">
        <v>212</v>
      </c>
      <c r="C7" s="471"/>
      <c r="D7" s="103"/>
      <c r="E7" s="104"/>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293"/>
      <c r="AL7" s="293"/>
      <c r="AM7" s="293"/>
      <c r="AN7" s="293"/>
      <c r="AO7" s="293"/>
      <c r="AP7" s="293"/>
      <c r="AQ7" s="293"/>
      <c r="AR7" s="293"/>
      <c r="AS7" s="293"/>
      <c r="AT7" s="293"/>
      <c r="AU7" s="293"/>
      <c r="AV7" s="293"/>
      <c r="AW7" s="293"/>
      <c r="AX7" s="293"/>
      <c r="AY7" s="293"/>
      <c r="AZ7" s="293"/>
      <c r="BA7" s="293"/>
      <c r="BB7" s="293"/>
      <c r="BC7" s="293"/>
      <c r="BD7" s="293"/>
      <c r="BE7" s="293"/>
      <c r="BF7" s="293"/>
      <c r="BG7" s="293"/>
      <c r="BH7" s="293"/>
      <c r="BI7" s="293"/>
      <c r="BJ7" s="293"/>
      <c r="BK7" s="293"/>
      <c r="BL7" s="293"/>
      <c r="BM7" s="293"/>
      <c r="BN7" s="293"/>
      <c r="BO7" s="293"/>
      <c r="BP7" s="293"/>
      <c r="BQ7" s="293"/>
      <c r="BR7" s="293"/>
      <c r="BS7" s="293"/>
      <c r="BT7" s="293"/>
      <c r="BU7" s="293"/>
    </row>
    <row r="8" spans="1:73" s="188" customFormat="1" x14ac:dyDescent="0.35">
      <c r="A8" s="106" t="s">
        <v>108</v>
      </c>
      <c r="B8" s="103" t="s">
        <v>209</v>
      </c>
      <c r="C8" s="471"/>
      <c r="D8" s="103"/>
      <c r="E8" s="104"/>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c r="AN8" s="293"/>
      <c r="AO8" s="293"/>
      <c r="AP8" s="293"/>
      <c r="AQ8" s="293"/>
      <c r="AR8" s="293"/>
      <c r="AS8" s="293"/>
      <c r="AT8" s="293"/>
      <c r="AU8" s="293"/>
      <c r="AV8" s="293"/>
      <c r="AW8" s="293"/>
      <c r="AX8" s="293"/>
      <c r="AY8" s="293"/>
      <c r="AZ8" s="293"/>
      <c r="BA8" s="293"/>
      <c r="BB8" s="293"/>
      <c r="BC8" s="293"/>
      <c r="BD8" s="293"/>
      <c r="BE8" s="293"/>
      <c r="BF8" s="293"/>
      <c r="BG8" s="293"/>
      <c r="BH8" s="293"/>
      <c r="BI8" s="293"/>
      <c r="BJ8" s="293"/>
      <c r="BK8" s="293"/>
      <c r="BL8" s="293"/>
      <c r="BM8" s="293"/>
      <c r="BN8" s="293"/>
      <c r="BO8" s="293"/>
      <c r="BP8" s="293"/>
      <c r="BQ8" s="293"/>
      <c r="BR8" s="293"/>
      <c r="BS8" s="293"/>
      <c r="BT8" s="293"/>
      <c r="BU8" s="293"/>
    </row>
    <row r="9" spans="1:73" s="188" customFormat="1" x14ac:dyDescent="0.35">
      <c r="A9" s="106" t="s">
        <v>110</v>
      </c>
      <c r="B9" s="102" t="s">
        <v>210</v>
      </c>
      <c r="C9" s="471"/>
      <c r="D9" s="103"/>
      <c r="E9" s="104"/>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293"/>
      <c r="AL9" s="293"/>
      <c r="AM9" s="293"/>
      <c r="AN9" s="293"/>
      <c r="AO9" s="293"/>
      <c r="AP9" s="293"/>
      <c r="AQ9" s="293"/>
      <c r="AR9" s="293"/>
      <c r="AS9" s="293"/>
      <c r="AT9" s="293"/>
      <c r="AU9" s="293"/>
      <c r="AV9" s="293"/>
      <c r="AW9" s="293"/>
      <c r="AX9" s="293"/>
      <c r="AY9" s="293"/>
      <c r="AZ9" s="293"/>
      <c r="BA9" s="293"/>
      <c r="BB9" s="293"/>
      <c r="BC9" s="293"/>
      <c r="BD9" s="293"/>
      <c r="BE9" s="293"/>
      <c r="BF9" s="293"/>
      <c r="BG9" s="293"/>
      <c r="BH9" s="293"/>
      <c r="BI9" s="293"/>
      <c r="BJ9" s="293"/>
      <c r="BK9" s="293"/>
      <c r="BL9" s="293"/>
      <c r="BM9" s="293"/>
      <c r="BN9" s="293"/>
      <c r="BO9" s="293"/>
      <c r="BP9" s="293"/>
      <c r="BQ9" s="293"/>
      <c r="BR9" s="293"/>
      <c r="BS9" s="293"/>
      <c r="BT9" s="293"/>
      <c r="BU9" s="293"/>
    </row>
    <row r="10" spans="1:73" s="190" customFormat="1" ht="15.6" thickBot="1" x14ac:dyDescent="0.4">
      <c r="A10" s="189"/>
      <c r="B10" s="27"/>
      <c r="C10" s="474"/>
      <c r="D10" s="27"/>
      <c r="E10" s="12"/>
      <c r="F10" s="308"/>
      <c r="G10" s="308"/>
      <c r="H10" s="308"/>
      <c r="I10" s="308"/>
      <c r="J10" s="308"/>
      <c r="K10" s="308"/>
      <c r="L10" s="308"/>
      <c r="M10" s="308"/>
      <c r="N10" s="308"/>
      <c r="O10" s="308"/>
      <c r="P10" s="308"/>
      <c r="Q10" s="308"/>
      <c r="R10" s="308"/>
      <c r="S10" s="308"/>
      <c r="T10" s="308"/>
      <c r="U10" s="308"/>
      <c r="V10" s="308"/>
      <c r="W10" s="308"/>
      <c r="X10" s="308"/>
      <c r="Y10" s="308"/>
      <c r="Z10" s="308"/>
      <c r="AA10" s="308"/>
      <c r="AB10" s="308"/>
      <c r="AC10" s="308"/>
      <c r="AD10" s="308"/>
      <c r="AE10" s="308"/>
      <c r="AF10" s="308"/>
      <c r="AG10" s="308"/>
      <c r="AH10" s="308"/>
      <c r="AI10" s="308"/>
      <c r="AJ10" s="308"/>
      <c r="AK10" s="308"/>
      <c r="AL10" s="308"/>
      <c r="AM10" s="308"/>
      <c r="AN10" s="308"/>
      <c r="AO10" s="308"/>
      <c r="AP10" s="308"/>
      <c r="AQ10" s="308"/>
      <c r="AR10" s="308"/>
      <c r="AS10" s="308"/>
      <c r="AT10" s="308"/>
      <c r="AU10" s="308"/>
      <c r="AV10" s="308"/>
      <c r="AW10" s="308"/>
      <c r="AX10" s="308"/>
      <c r="AY10" s="308"/>
      <c r="AZ10" s="308"/>
      <c r="BA10" s="308"/>
      <c r="BB10" s="308"/>
      <c r="BC10" s="308"/>
      <c r="BD10" s="308"/>
      <c r="BE10" s="308"/>
      <c r="BF10" s="308"/>
      <c r="BG10" s="308"/>
      <c r="BH10" s="308"/>
      <c r="BI10" s="308"/>
      <c r="BJ10" s="308"/>
      <c r="BK10" s="308"/>
      <c r="BL10" s="308"/>
      <c r="BM10" s="308"/>
      <c r="BN10" s="308"/>
      <c r="BO10" s="308"/>
      <c r="BP10" s="308"/>
      <c r="BQ10" s="308"/>
      <c r="BR10" s="308"/>
      <c r="BS10" s="308"/>
      <c r="BT10" s="308"/>
      <c r="BU10" s="308"/>
    </row>
    <row r="11" spans="1:73" s="190" customFormat="1" x14ac:dyDescent="0.35">
      <c r="A11" s="191" t="s">
        <v>111</v>
      </c>
      <c r="B11" s="192"/>
      <c r="C11" s="475"/>
      <c r="D11" s="193"/>
      <c r="E11" s="194"/>
      <c r="F11" s="309"/>
      <c r="G11" s="309"/>
      <c r="H11" s="309"/>
      <c r="I11" s="309"/>
      <c r="J11" s="309"/>
      <c r="K11" s="309"/>
      <c r="L11" s="309"/>
      <c r="M11" s="309"/>
      <c r="N11" s="309"/>
      <c r="O11" s="309"/>
      <c r="P11" s="309"/>
      <c r="Q11" s="309"/>
      <c r="R11" s="309"/>
      <c r="S11" s="309"/>
      <c r="T11" s="309"/>
      <c r="U11" s="309"/>
      <c r="V11" s="309"/>
      <c r="W11" s="309"/>
      <c r="X11" s="309"/>
      <c r="Y11" s="309"/>
      <c r="Z11" s="309"/>
      <c r="AA11" s="309"/>
      <c r="AB11" s="309"/>
      <c r="AC11" s="309"/>
      <c r="AD11" s="309"/>
      <c r="AE11" s="309"/>
      <c r="AF11" s="309"/>
      <c r="AG11" s="309"/>
      <c r="AH11" s="309"/>
      <c r="AI11" s="309"/>
      <c r="AJ11" s="309"/>
      <c r="AK11" s="309"/>
      <c r="AL11" s="309"/>
      <c r="AM11" s="309"/>
      <c r="AN11" s="309"/>
      <c r="AO11" s="309"/>
      <c r="AP11" s="309"/>
      <c r="AQ11" s="309"/>
      <c r="AR11" s="309"/>
      <c r="AS11" s="309"/>
      <c r="AT11" s="309"/>
      <c r="AU11" s="309"/>
      <c r="AV11" s="309"/>
      <c r="AW11" s="309"/>
      <c r="AX11" s="309"/>
      <c r="AY11" s="309"/>
      <c r="AZ11" s="309"/>
      <c r="BA11" s="309"/>
      <c r="BB11" s="309"/>
      <c r="BC11" s="309"/>
      <c r="BD11" s="309"/>
      <c r="BE11" s="309"/>
      <c r="BF11" s="309"/>
      <c r="BG11" s="309"/>
      <c r="BH11" s="309"/>
      <c r="BI11" s="309"/>
      <c r="BJ11" s="309"/>
      <c r="BK11" s="309"/>
      <c r="BL11" s="309"/>
      <c r="BM11" s="309"/>
      <c r="BN11" s="309"/>
      <c r="BO11" s="309"/>
      <c r="BP11" s="309"/>
      <c r="BQ11" s="309"/>
      <c r="BR11" s="309"/>
      <c r="BS11" s="309"/>
      <c r="BT11" s="309"/>
      <c r="BU11" s="309"/>
    </row>
    <row r="12" spans="1:73" s="190" customFormat="1" x14ac:dyDescent="0.35">
      <c r="A12" s="106" t="str">
        <f>IF($A$1="CEVM","Nombre de transactions VL","Km parcourus payants VL en millions de veh.km par an")</f>
        <v>Km parcourus payants VL en millions de veh.km par an</v>
      </c>
      <c r="B12" s="102"/>
      <c r="C12" s="472"/>
      <c r="D12" s="107"/>
      <c r="E12" s="108"/>
      <c r="F12" s="575"/>
      <c r="G12" s="575">
        <f>SUM(G13:G15)</f>
        <v>0</v>
      </c>
      <c r="H12" s="575"/>
      <c r="I12" s="575">
        <f>SUM(I13:I15)</f>
        <v>0</v>
      </c>
      <c r="J12" s="575"/>
      <c r="K12" s="575"/>
      <c r="L12" s="575"/>
      <c r="M12" s="575"/>
      <c r="N12" s="575"/>
      <c r="O12" s="575"/>
      <c r="P12" s="575"/>
      <c r="Q12" s="575"/>
      <c r="R12" s="575"/>
      <c r="S12" s="575"/>
      <c r="T12" s="575"/>
      <c r="U12" s="575"/>
      <c r="V12" s="575"/>
      <c r="W12" s="575"/>
      <c r="X12" s="575"/>
      <c r="Y12" s="575"/>
      <c r="Z12" s="575"/>
      <c r="AA12" s="575"/>
      <c r="AB12" s="575"/>
      <c r="AC12" s="575"/>
      <c r="AD12" s="575"/>
      <c r="AE12" s="575"/>
      <c r="AF12" s="575"/>
      <c r="AG12" s="575"/>
      <c r="AH12" s="575"/>
      <c r="AI12" s="575"/>
      <c r="AJ12" s="575"/>
      <c r="AK12" s="575"/>
      <c r="AL12" s="575"/>
      <c r="AM12" s="575"/>
      <c r="AN12" s="575"/>
      <c r="AO12" s="575"/>
      <c r="AP12" s="575"/>
      <c r="AQ12" s="575"/>
      <c r="AR12" s="575"/>
      <c r="AS12" s="575"/>
      <c r="AT12" s="575"/>
      <c r="AU12" s="575"/>
      <c r="AV12" s="575"/>
      <c r="AW12" s="575"/>
      <c r="AX12" s="575"/>
      <c r="AY12" s="575"/>
      <c r="AZ12" s="575"/>
      <c r="BA12" s="575"/>
      <c r="BB12" s="575"/>
      <c r="BC12" s="575"/>
      <c r="BD12" s="575"/>
      <c r="BE12" s="575"/>
      <c r="BF12" s="575"/>
      <c r="BG12" s="575"/>
      <c r="BH12" s="575"/>
      <c r="BI12" s="575"/>
      <c r="BJ12" s="575"/>
      <c r="BK12" s="575"/>
      <c r="BL12" s="575"/>
      <c r="BM12" s="575"/>
      <c r="BN12" s="575"/>
      <c r="BO12" s="575"/>
      <c r="BP12" s="575"/>
      <c r="BQ12" s="575"/>
      <c r="BR12" s="575"/>
      <c r="BS12" s="575"/>
      <c r="BT12" s="575"/>
      <c r="BU12" s="575"/>
    </row>
    <row r="13" spans="1:73" s="188" customFormat="1" x14ac:dyDescent="0.35">
      <c r="A13" s="724" t="str">
        <f>IF($A$1="CEVM","dont nombre de transactions classe 1","dont Km parcourus payants classe 1 en millions de veh.km par an")</f>
        <v>dont Km parcourus payants classe 1 en millions de veh.km par an</v>
      </c>
      <c r="B13" s="102"/>
      <c r="C13" s="472"/>
      <c r="D13" s="107"/>
      <c r="E13" s="108"/>
      <c r="F13" s="575"/>
      <c r="G13" s="582">
        <f>'1. Info'!D38</f>
        <v>0</v>
      </c>
      <c r="H13" s="575"/>
      <c r="I13" s="582">
        <f>'1. Info'!F38</f>
        <v>0</v>
      </c>
      <c r="J13" s="575"/>
      <c r="K13" s="575"/>
      <c r="L13" s="575"/>
      <c r="M13" s="575"/>
      <c r="N13" s="575"/>
      <c r="O13" s="575"/>
      <c r="P13" s="575"/>
      <c r="Q13" s="575"/>
      <c r="R13" s="575"/>
      <c r="S13" s="575"/>
      <c r="T13" s="575"/>
      <c r="U13" s="575"/>
      <c r="V13" s="575"/>
      <c r="W13" s="575"/>
      <c r="X13" s="575"/>
      <c r="Y13" s="575"/>
      <c r="Z13" s="575"/>
      <c r="AA13" s="575"/>
      <c r="AB13" s="575"/>
      <c r="AC13" s="575"/>
      <c r="AD13" s="575"/>
      <c r="AE13" s="575"/>
      <c r="AF13" s="575"/>
      <c r="AG13" s="575"/>
      <c r="AH13" s="575"/>
      <c r="AI13" s="575"/>
      <c r="AJ13" s="575"/>
      <c r="AK13" s="575"/>
      <c r="AL13" s="575"/>
      <c r="AM13" s="575"/>
      <c r="AN13" s="575"/>
      <c r="AO13" s="575"/>
      <c r="AP13" s="575"/>
      <c r="AQ13" s="575"/>
      <c r="AR13" s="575"/>
      <c r="AS13" s="575"/>
      <c r="AT13" s="575"/>
      <c r="AU13" s="575"/>
      <c r="AV13" s="575"/>
      <c r="AW13" s="575"/>
      <c r="AX13" s="575"/>
      <c r="AY13" s="575"/>
      <c r="AZ13" s="575"/>
      <c r="BA13" s="575"/>
      <c r="BB13" s="575"/>
      <c r="BC13" s="575"/>
      <c r="BD13" s="575"/>
      <c r="BE13" s="575"/>
      <c r="BF13" s="575"/>
      <c r="BG13" s="575"/>
      <c r="BH13" s="575"/>
      <c r="BI13" s="575"/>
      <c r="BJ13" s="575"/>
      <c r="BK13" s="575"/>
      <c r="BL13" s="575"/>
      <c r="BM13" s="575"/>
      <c r="BN13" s="575"/>
      <c r="BO13" s="575"/>
      <c r="BP13" s="575"/>
      <c r="BQ13" s="575"/>
      <c r="BR13" s="575"/>
      <c r="BS13" s="575"/>
      <c r="BT13" s="575"/>
      <c r="BU13" s="575"/>
    </row>
    <row r="14" spans="1:73" s="188" customFormat="1" x14ac:dyDescent="0.35">
      <c r="A14" s="724" t="str">
        <f>IF($A$1="CEVM","dont nombre de transactions classe 2","dont Km parcourus payants classe 2 en millions de veh.km par an")</f>
        <v>dont Km parcourus payants classe 2 en millions de veh.km par an</v>
      </c>
      <c r="B14" s="102"/>
      <c r="C14" s="472"/>
      <c r="D14" s="107"/>
      <c r="E14" s="108"/>
      <c r="F14" s="575"/>
      <c r="G14" s="582">
        <f>'1. Info'!D39</f>
        <v>0</v>
      </c>
      <c r="H14" s="575"/>
      <c r="I14" s="582">
        <f>'1. Info'!F39</f>
        <v>0</v>
      </c>
      <c r="J14" s="575"/>
      <c r="K14" s="575"/>
      <c r="L14" s="575"/>
      <c r="M14" s="575"/>
      <c r="N14" s="575"/>
      <c r="O14" s="575"/>
      <c r="P14" s="575"/>
      <c r="Q14" s="575"/>
      <c r="R14" s="575"/>
      <c r="S14" s="575"/>
      <c r="T14" s="575"/>
      <c r="U14" s="575"/>
      <c r="V14" s="575"/>
      <c r="W14" s="575"/>
      <c r="X14" s="575"/>
      <c r="Y14" s="575"/>
      <c r="Z14" s="575"/>
      <c r="AA14" s="575"/>
      <c r="AB14" s="575"/>
      <c r="AC14" s="575"/>
      <c r="AD14" s="575"/>
      <c r="AE14" s="575"/>
      <c r="AF14" s="575"/>
      <c r="AG14" s="575"/>
      <c r="AH14" s="575"/>
      <c r="AI14" s="575"/>
      <c r="AJ14" s="575"/>
      <c r="AK14" s="575"/>
      <c r="AL14" s="575"/>
      <c r="AM14" s="575"/>
      <c r="AN14" s="575"/>
      <c r="AO14" s="575"/>
      <c r="AP14" s="575"/>
      <c r="AQ14" s="575"/>
      <c r="AR14" s="575"/>
      <c r="AS14" s="575"/>
      <c r="AT14" s="575"/>
      <c r="AU14" s="575"/>
      <c r="AV14" s="575"/>
      <c r="AW14" s="575"/>
      <c r="AX14" s="575"/>
      <c r="AY14" s="575"/>
      <c r="AZ14" s="575"/>
      <c r="BA14" s="575"/>
      <c r="BB14" s="575"/>
      <c r="BC14" s="575"/>
      <c r="BD14" s="575"/>
      <c r="BE14" s="575"/>
      <c r="BF14" s="575"/>
      <c r="BG14" s="575"/>
      <c r="BH14" s="575"/>
      <c r="BI14" s="575"/>
      <c r="BJ14" s="575"/>
      <c r="BK14" s="575"/>
      <c r="BL14" s="575"/>
      <c r="BM14" s="575"/>
      <c r="BN14" s="575"/>
      <c r="BO14" s="575"/>
      <c r="BP14" s="575"/>
      <c r="BQ14" s="575"/>
      <c r="BR14" s="575"/>
      <c r="BS14" s="575"/>
      <c r="BT14" s="575"/>
      <c r="BU14" s="575"/>
    </row>
    <row r="15" spans="1:73" s="188" customFormat="1" x14ac:dyDescent="0.35">
      <c r="A15" s="724" t="str">
        <f>IF($A$1="CEVM","dont nombre de transactions classe 5","dont Km parcourus payants classe 5 en millions de veh.km par an")</f>
        <v>dont Km parcourus payants classe 5 en millions de veh.km par an</v>
      </c>
      <c r="B15" s="102"/>
      <c r="C15" s="472"/>
      <c r="D15" s="107"/>
      <c r="E15" s="108"/>
      <c r="F15" s="575"/>
      <c r="G15" s="582">
        <f>'1. Info'!D40</f>
        <v>0</v>
      </c>
      <c r="H15" s="575"/>
      <c r="I15" s="582">
        <f>'1. Info'!F40</f>
        <v>0</v>
      </c>
      <c r="J15" s="575"/>
      <c r="K15" s="575"/>
      <c r="L15" s="575"/>
      <c r="M15" s="575"/>
      <c r="N15" s="575"/>
      <c r="O15" s="575"/>
      <c r="P15" s="575"/>
      <c r="Q15" s="575"/>
      <c r="R15" s="575"/>
      <c r="S15" s="575"/>
      <c r="T15" s="575"/>
      <c r="U15" s="575"/>
      <c r="V15" s="575"/>
      <c r="W15" s="575"/>
      <c r="X15" s="575"/>
      <c r="Y15" s="575"/>
      <c r="Z15" s="575"/>
      <c r="AA15" s="575"/>
      <c r="AB15" s="575"/>
      <c r="AC15" s="575"/>
      <c r="AD15" s="575"/>
      <c r="AE15" s="575"/>
      <c r="AF15" s="575"/>
      <c r="AG15" s="575"/>
      <c r="AH15" s="575"/>
      <c r="AI15" s="575"/>
      <c r="AJ15" s="575"/>
      <c r="AK15" s="575"/>
      <c r="AL15" s="575"/>
      <c r="AM15" s="575"/>
      <c r="AN15" s="575"/>
      <c r="AO15" s="575"/>
      <c r="AP15" s="575"/>
      <c r="AQ15" s="575"/>
      <c r="AR15" s="575"/>
      <c r="AS15" s="575"/>
      <c r="AT15" s="575"/>
      <c r="AU15" s="575"/>
      <c r="AV15" s="575"/>
      <c r="AW15" s="575"/>
      <c r="AX15" s="575"/>
      <c r="AY15" s="575"/>
      <c r="AZ15" s="575"/>
      <c r="BA15" s="575"/>
      <c r="BB15" s="575"/>
      <c r="BC15" s="575"/>
      <c r="BD15" s="575"/>
      <c r="BE15" s="575"/>
      <c r="BF15" s="575"/>
      <c r="BG15" s="575"/>
      <c r="BH15" s="575"/>
      <c r="BI15" s="575"/>
      <c r="BJ15" s="575"/>
      <c r="BK15" s="575"/>
      <c r="BL15" s="575"/>
      <c r="BM15" s="575"/>
      <c r="BN15" s="575"/>
      <c r="BO15" s="575"/>
      <c r="BP15" s="575"/>
      <c r="BQ15" s="575"/>
      <c r="BR15" s="575"/>
      <c r="BS15" s="575"/>
      <c r="BT15" s="575"/>
      <c r="BU15" s="575"/>
    </row>
    <row r="16" spans="1:73" s="188" customFormat="1" x14ac:dyDescent="0.35">
      <c r="A16" s="106" t="str">
        <f>IF($A$1="CEVM","Nombre de transactions PL","Km parcourus payants PL en millions de veh.km par an")</f>
        <v>Km parcourus payants PL en millions de veh.km par an</v>
      </c>
      <c r="B16" s="102"/>
      <c r="C16" s="472"/>
      <c r="D16" s="107"/>
      <c r="E16" s="108"/>
      <c r="F16" s="575"/>
      <c r="G16" s="575">
        <f>SUM(G17:G19)</f>
        <v>0</v>
      </c>
      <c r="H16" s="575"/>
      <c r="I16" s="575">
        <f>SUM(I17:I19)</f>
        <v>0</v>
      </c>
      <c r="J16" s="575"/>
      <c r="K16" s="575"/>
      <c r="L16" s="575"/>
      <c r="M16" s="575"/>
      <c r="N16" s="575"/>
      <c r="O16" s="575"/>
      <c r="P16" s="575"/>
      <c r="Q16" s="575"/>
      <c r="R16" s="575"/>
      <c r="S16" s="575"/>
      <c r="T16" s="575"/>
      <c r="U16" s="575"/>
      <c r="V16" s="575"/>
      <c r="W16" s="575"/>
      <c r="X16" s="575"/>
      <c r="Y16" s="575"/>
      <c r="Z16" s="575"/>
      <c r="AA16" s="575"/>
      <c r="AB16" s="575"/>
      <c r="AC16" s="575"/>
      <c r="AD16" s="575"/>
      <c r="AE16" s="575"/>
      <c r="AF16" s="575"/>
      <c r="AG16" s="575"/>
      <c r="AH16" s="575"/>
      <c r="AI16" s="575"/>
      <c r="AJ16" s="575"/>
      <c r="AK16" s="575"/>
      <c r="AL16" s="575"/>
      <c r="AM16" s="575"/>
      <c r="AN16" s="575"/>
      <c r="AO16" s="575"/>
      <c r="AP16" s="575"/>
      <c r="AQ16" s="575"/>
      <c r="AR16" s="575"/>
      <c r="AS16" s="575"/>
      <c r="AT16" s="575"/>
      <c r="AU16" s="575"/>
      <c r="AV16" s="575"/>
      <c r="AW16" s="575"/>
      <c r="AX16" s="575"/>
      <c r="AY16" s="575"/>
      <c r="AZ16" s="575"/>
      <c r="BA16" s="575"/>
      <c r="BB16" s="575"/>
      <c r="BC16" s="575"/>
      <c r="BD16" s="575"/>
      <c r="BE16" s="575"/>
      <c r="BF16" s="575"/>
      <c r="BG16" s="575"/>
      <c r="BH16" s="575"/>
      <c r="BI16" s="575"/>
      <c r="BJ16" s="575"/>
      <c r="BK16" s="575"/>
      <c r="BL16" s="575"/>
      <c r="BM16" s="575"/>
      <c r="BN16" s="575"/>
      <c r="BO16" s="575"/>
      <c r="BP16" s="575"/>
      <c r="BQ16" s="575"/>
      <c r="BR16" s="575"/>
      <c r="BS16" s="575"/>
      <c r="BT16" s="575"/>
      <c r="BU16" s="575"/>
    </row>
    <row r="17" spans="1:73" s="188" customFormat="1" x14ac:dyDescent="0.35">
      <c r="A17" s="724" t="str">
        <f>IF($A$1="CEVM","dont nombre de transactions classe 3",IF($A$1="ATLANDES","dont Km parcourus payants classe A en millions de veh.km par an","dont Km parcourus payants classe 3 en millions de veh.km par an"))</f>
        <v>dont Km parcourus payants classe 3 en millions de veh.km par an</v>
      </c>
      <c r="B17" s="102"/>
      <c r="C17" s="472"/>
      <c r="D17" s="107"/>
      <c r="E17" s="108"/>
      <c r="F17" s="575"/>
      <c r="G17" s="582">
        <f>'1. Info'!D41</f>
        <v>0</v>
      </c>
      <c r="H17" s="575"/>
      <c r="I17" s="582">
        <f>'1. Info'!F41</f>
        <v>0</v>
      </c>
      <c r="J17" s="575"/>
      <c r="K17" s="575"/>
      <c r="L17" s="575"/>
      <c r="M17" s="575"/>
      <c r="N17" s="575"/>
      <c r="O17" s="575"/>
      <c r="P17" s="575"/>
      <c r="Q17" s="575"/>
      <c r="R17" s="575"/>
      <c r="S17" s="575"/>
      <c r="T17" s="575"/>
      <c r="U17" s="575"/>
      <c r="V17" s="575"/>
      <c r="W17" s="575"/>
      <c r="X17" s="575"/>
      <c r="Y17" s="575"/>
      <c r="Z17" s="575"/>
      <c r="AA17" s="575"/>
      <c r="AB17" s="575"/>
      <c r="AC17" s="575"/>
      <c r="AD17" s="575"/>
      <c r="AE17" s="575"/>
      <c r="AF17" s="575"/>
      <c r="AG17" s="575"/>
      <c r="AH17" s="575"/>
      <c r="AI17" s="575"/>
      <c r="AJ17" s="575"/>
      <c r="AK17" s="575"/>
      <c r="AL17" s="575"/>
      <c r="AM17" s="575"/>
      <c r="AN17" s="575"/>
      <c r="AO17" s="575"/>
      <c r="AP17" s="575"/>
      <c r="AQ17" s="575"/>
      <c r="AR17" s="575"/>
      <c r="AS17" s="575"/>
      <c r="AT17" s="575"/>
      <c r="AU17" s="575"/>
      <c r="AV17" s="575"/>
      <c r="AW17" s="575"/>
      <c r="AX17" s="575"/>
      <c r="AY17" s="575"/>
      <c r="AZ17" s="575"/>
      <c r="BA17" s="575"/>
      <c r="BB17" s="575"/>
      <c r="BC17" s="575"/>
      <c r="BD17" s="575"/>
      <c r="BE17" s="575"/>
      <c r="BF17" s="575"/>
      <c r="BG17" s="575"/>
      <c r="BH17" s="575"/>
      <c r="BI17" s="575"/>
      <c r="BJ17" s="575"/>
      <c r="BK17" s="575"/>
      <c r="BL17" s="575"/>
      <c r="BM17" s="575"/>
      <c r="BN17" s="575"/>
      <c r="BO17" s="575"/>
      <c r="BP17" s="575"/>
      <c r="BQ17" s="575"/>
      <c r="BR17" s="575"/>
      <c r="BS17" s="575"/>
      <c r="BT17" s="575"/>
      <c r="BU17" s="575"/>
    </row>
    <row r="18" spans="1:73" s="188" customFormat="1" x14ac:dyDescent="0.35">
      <c r="A18" s="724" t="str">
        <f>IF($A$1="CEVM","dont nombre de transactions classe 4",IF($A$1="ATLANDES","dont Km parcourus payants classe B en millions de veh.km par an","dont Km parcourus payants classe 4 en millions de veh.km par an"))</f>
        <v>dont Km parcourus payants classe 4 en millions de veh.km par an</v>
      </c>
      <c r="B18" s="102"/>
      <c r="C18" s="472"/>
      <c r="D18" s="107"/>
      <c r="E18" s="108"/>
      <c r="F18" s="575"/>
      <c r="G18" s="582">
        <f>'1. Info'!D42</f>
        <v>0</v>
      </c>
      <c r="H18" s="575"/>
      <c r="I18" s="582">
        <f>'1. Info'!F42</f>
        <v>0</v>
      </c>
      <c r="J18" s="575"/>
      <c r="K18" s="575"/>
      <c r="L18" s="575"/>
      <c r="M18" s="575"/>
      <c r="N18" s="575"/>
      <c r="O18" s="575"/>
      <c r="P18" s="575"/>
      <c r="Q18" s="575"/>
      <c r="R18" s="575"/>
      <c r="S18" s="575"/>
      <c r="T18" s="575"/>
      <c r="U18" s="575"/>
      <c r="V18" s="575"/>
      <c r="W18" s="575"/>
      <c r="X18" s="575"/>
      <c r="Y18" s="575"/>
      <c r="Z18" s="575"/>
      <c r="AA18" s="575"/>
      <c r="AB18" s="575"/>
      <c r="AC18" s="575"/>
      <c r="AD18" s="575"/>
      <c r="AE18" s="575"/>
      <c r="AF18" s="575"/>
      <c r="AG18" s="575"/>
      <c r="AH18" s="575"/>
      <c r="AI18" s="575"/>
      <c r="AJ18" s="575"/>
      <c r="AK18" s="575"/>
      <c r="AL18" s="575"/>
      <c r="AM18" s="575"/>
      <c r="AN18" s="575"/>
      <c r="AO18" s="575"/>
      <c r="AP18" s="575"/>
      <c r="AQ18" s="575"/>
      <c r="AR18" s="575"/>
      <c r="AS18" s="575"/>
      <c r="AT18" s="575"/>
      <c r="AU18" s="575"/>
      <c r="AV18" s="575"/>
      <c r="AW18" s="575"/>
      <c r="AX18" s="575"/>
      <c r="AY18" s="575"/>
      <c r="AZ18" s="575"/>
      <c r="BA18" s="575"/>
      <c r="BB18" s="575"/>
      <c r="BC18" s="575"/>
      <c r="BD18" s="575"/>
      <c r="BE18" s="575"/>
      <c r="BF18" s="575"/>
      <c r="BG18" s="575"/>
      <c r="BH18" s="575"/>
      <c r="BI18" s="575"/>
      <c r="BJ18" s="575"/>
      <c r="BK18" s="575"/>
      <c r="BL18" s="575"/>
      <c r="BM18" s="575"/>
      <c r="BN18" s="575"/>
      <c r="BO18" s="575"/>
      <c r="BP18" s="575"/>
      <c r="BQ18" s="575"/>
      <c r="BR18" s="575"/>
      <c r="BS18" s="575"/>
      <c r="BT18" s="575"/>
      <c r="BU18" s="575"/>
    </row>
    <row r="19" spans="1:73" s="188" customFormat="1" x14ac:dyDescent="0.35">
      <c r="A19" s="724" t="str">
        <f>IF($A$1="ATLANDES","dont Km parcourus payants classe C en millions de veh.jour","")</f>
        <v/>
      </c>
      <c r="B19" s="102"/>
      <c r="C19" s="472"/>
      <c r="D19" s="107"/>
      <c r="E19" s="108"/>
      <c r="F19" s="575"/>
      <c r="G19" s="582" t="str">
        <f>IF($A$1="ATLANDES",'1. Info'!D43,"")</f>
        <v/>
      </c>
      <c r="H19" s="575"/>
      <c r="I19" s="582" t="str">
        <f>IF($A$1="ATLANDES",'1. Info'!F43,"")</f>
        <v/>
      </c>
      <c r="J19" s="575"/>
      <c r="K19" s="575"/>
      <c r="L19" s="575"/>
      <c r="M19" s="575"/>
      <c r="N19" s="575"/>
      <c r="O19" s="575"/>
      <c r="P19" s="575"/>
      <c r="Q19" s="575"/>
      <c r="R19" s="575"/>
      <c r="S19" s="575"/>
      <c r="T19" s="575"/>
      <c r="U19" s="575"/>
      <c r="V19" s="575"/>
      <c r="W19" s="575"/>
      <c r="X19" s="575"/>
      <c r="Y19" s="575"/>
      <c r="Z19" s="575"/>
      <c r="AA19" s="575"/>
      <c r="AB19" s="575"/>
      <c r="AC19" s="575"/>
      <c r="AD19" s="575"/>
      <c r="AE19" s="575"/>
      <c r="AF19" s="575"/>
      <c r="AG19" s="575"/>
      <c r="AH19" s="575"/>
      <c r="AI19" s="575"/>
      <c r="AJ19" s="575"/>
      <c r="AK19" s="575"/>
      <c r="AL19" s="575"/>
      <c r="AM19" s="575"/>
      <c r="AN19" s="575"/>
      <c r="AO19" s="575"/>
      <c r="AP19" s="575"/>
      <c r="AQ19" s="575"/>
      <c r="AR19" s="575"/>
      <c r="AS19" s="575"/>
      <c r="AT19" s="575"/>
      <c r="AU19" s="575"/>
      <c r="AV19" s="575"/>
      <c r="AW19" s="575"/>
      <c r="AX19" s="575"/>
      <c r="AY19" s="575"/>
      <c r="AZ19" s="575"/>
      <c r="BA19" s="575"/>
      <c r="BB19" s="575"/>
      <c r="BC19" s="575"/>
      <c r="BD19" s="575"/>
      <c r="BE19" s="575"/>
      <c r="BF19" s="575"/>
      <c r="BG19" s="575"/>
      <c r="BH19" s="575"/>
      <c r="BI19" s="575"/>
      <c r="BJ19" s="575"/>
      <c r="BK19" s="575"/>
      <c r="BL19" s="575"/>
      <c r="BM19" s="575"/>
      <c r="BN19" s="575"/>
      <c r="BO19" s="575"/>
      <c r="BP19" s="575"/>
      <c r="BQ19" s="575"/>
      <c r="BR19" s="575"/>
      <c r="BS19" s="575"/>
      <c r="BT19" s="575"/>
      <c r="BU19" s="575"/>
    </row>
    <row r="20" spans="1:73" s="188" customFormat="1" ht="27.6" x14ac:dyDescent="0.3">
      <c r="A20" s="859" t="str">
        <f>IF($A$1="CEVM","Check nombre de transactions VL","Check Km parcourus VL")</f>
        <v>Check Km parcourus VL</v>
      </c>
      <c r="B20" s="860" t="s">
        <v>567</v>
      </c>
      <c r="C20" s="350"/>
      <c r="D20" s="351"/>
      <c r="E20" s="861" t="str">
        <f>'9. Checks (ART)'!E10</f>
        <v>OK</v>
      </c>
      <c r="F20" s="104"/>
      <c r="G20" s="104"/>
      <c r="H20" s="104"/>
      <c r="I20" s="104"/>
      <c r="J20" s="104"/>
      <c r="K20" s="104"/>
      <c r="L20" s="104"/>
      <c r="M20" s="104"/>
      <c r="N20" s="104"/>
      <c r="O20" s="104"/>
      <c r="P20" s="104"/>
      <c r="Q20" s="104"/>
      <c r="R20" s="104"/>
      <c r="S20" s="104"/>
      <c r="T20" s="104"/>
      <c r="U20" s="104"/>
      <c r="V20" s="104"/>
      <c r="W20" s="104"/>
      <c r="X20" s="104"/>
      <c r="Y20" s="104"/>
      <c r="Z20" s="104"/>
      <c r="AA20" s="104"/>
      <c r="AB20" s="104"/>
      <c r="AC20" s="104"/>
      <c r="AD20" s="104"/>
      <c r="AE20" s="104"/>
      <c r="AF20" s="104"/>
      <c r="AG20" s="104"/>
      <c r="AH20" s="104"/>
      <c r="AI20" s="104"/>
      <c r="AJ20" s="104"/>
      <c r="AK20" s="104"/>
      <c r="AL20" s="104"/>
      <c r="AM20" s="104"/>
      <c r="AN20" s="104"/>
      <c r="AO20" s="104"/>
      <c r="AP20" s="104"/>
      <c r="AQ20" s="104"/>
      <c r="AR20" s="104"/>
      <c r="AS20" s="104"/>
      <c r="AT20" s="104"/>
      <c r="AU20" s="104"/>
      <c r="AV20" s="104"/>
      <c r="AW20" s="104"/>
      <c r="AX20" s="104"/>
      <c r="AY20" s="104"/>
      <c r="AZ20" s="104"/>
      <c r="BA20" s="104"/>
      <c r="BB20" s="104"/>
      <c r="BC20" s="104"/>
      <c r="BD20" s="104"/>
      <c r="BE20" s="104"/>
      <c r="BF20" s="104"/>
      <c r="BG20" s="104"/>
      <c r="BH20" s="104"/>
      <c r="BI20" s="104"/>
      <c r="BJ20" s="104"/>
      <c r="BK20" s="104"/>
      <c r="BL20" s="104"/>
      <c r="BM20" s="104"/>
      <c r="BN20" s="104"/>
      <c r="BO20" s="104"/>
      <c r="BP20" s="104"/>
      <c r="BQ20" s="104"/>
      <c r="BR20" s="104"/>
      <c r="BS20" s="104"/>
      <c r="BT20" s="104"/>
      <c r="BU20" s="104"/>
    </row>
    <row r="21" spans="1:73" s="188" customFormat="1" ht="27.6" x14ac:dyDescent="0.3">
      <c r="A21" s="858" t="str">
        <f>IF($A$1="CEVM","Check nombre de transactions PL","Check Km parcourus PL")</f>
        <v>Check Km parcourus PL</v>
      </c>
      <c r="B21" s="857" t="s">
        <v>568</v>
      </c>
      <c r="C21" s="199"/>
      <c r="D21" s="336"/>
      <c r="E21" s="824" t="str">
        <f>'9. Checks (ART)'!E11</f>
        <v>OK</v>
      </c>
      <c r="F21" s="856"/>
      <c r="G21" s="856"/>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4"/>
      <c r="AH21" s="104"/>
      <c r="AI21" s="104"/>
      <c r="AJ21" s="104"/>
      <c r="AK21" s="104"/>
      <c r="AL21" s="104"/>
      <c r="AM21" s="104"/>
      <c r="AN21" s="104"/>
      <c r="AO21" s="104"/>
      <c r="AP21" s="104"/>
      <c r="AQ21" s="104"/>
      <c r="AR21" s="104"/>
      <c r="AS21" s="104"/>
      <c r="AT21" s="104"/>
      <c r="AU21" s="104"/>
      <c r="AV21" s="104"/>
      <c r="AW21" s="104"/>
      <c r="AX21" s="104"/>
      <c r="AY21" s="104"/>
      <c r="AZ21" s="104"/>
      <c r="BA21" s="104"/>
      <c r="BB21" s="104"/>
      <c r="BC21" s="104"/>
      <c r="BD21" s="104"/>
      <c r="BE21" s="104"/>
      <c r="BF21" s="104"/>
      <c r="BG21" s="104"/>
      <c r="BH21" s="104"/>
      <c r="BI21" s="104"/>
      <c r="BJ21" s="104"/>
      <c r="BK21" s="104"/>
      <c r="BL21" s="104"/>
      <c r="BM21" s="104"/>
      <c r="BN21" s="104"/>
      <c r="BO21" s="104"/>
      <c r="BP21" s="104"/>
      <c r="BQ21" s="104"/>
      <c r="BR21" s="104"/>
      <c r="BS21" s="104"/>
      <c r="BT21" s="104"/>
      <c r="BU21" s="104"/>
    </row>
    <row r="22" spans="1:73" s="190" customFormat="1" ht="15.6" thickBot="1" x14ac:dyDescent="0.4">
      <c r="A22" s="189"/>
      <c r="B22" s="29"/>
      <c r="C22" s="476"/>
      <c r="D22" s="28"/>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row>
    <row r="23" spans="1:73" s="190" customFormat="1" ht="15.6" thickBot="1" x14ac:dyDescent="0.4">
      <c r="A23" s="189"/>
      <c r="B23" s="27"/>
      <c r="C23" s="474"/>
      <c r="D23" s="27"/>
      <c r="E23" s="12"/>
      <c r="F23" s="308"/>
      <c r="G23" s="308"/>
      <c r="H23" s="308"/>
      <c r="I23" s="308"/>
      <c r="J23" s="308"/>
      <c r="K23" s="308"/>
      <c r="L23" s="308"/>
      <c r="M23" s="308"/>
      <c r="N23" s="308"/>
      <c r="O23" s="308"/>
      <c r="P23" s="308"/>
      <c r="Q23" s="308"/>
      <c r="R23" s="308"/>
      <c r="S23" s="308"/>
      <c r="T23" s="308"/>
      <c r="U23" s="308"/>
      <c r="V23" s="308"/>
      <c r="W23" s="308"/>
      <c r="X23" s="308"/>
      <c r="Y23" s="308"/>
      <c r="Z23" s="308"/>
      <c r="AA23" s="308"/>
      <c r="AB23" s="308"/>
      <c r="AC23" s="308"/>
      <c r="AD23" s="308"/>
      <c r="AE23" s="308"/>
      <c r="AF23" s="308"/>
      <c r="AG23" s="308"/>
      <c r="AH23" s="308"/>
      <c r="AI23" s="308"/>
      <c r="AJ23" s="308"/>
      <c r="AK23" s="308"/>
      <c r="AL23" s="308"/>
      <c r="AM23" s="308"/>
      <c r="AN23" s="308"/>
      <c r="AO23" s="308"/>
      <c r="AP23" s="308"/>
      <c r="AQ23" s="308"/>
      <c r="AR23" s="308"/>
      <c r="AS23" s="308"/>
      <c r="AT23" s="308"/>
      <c r="AU23" s="308"/>
      <c r="AV23" s="308"/>
      <c r="AW23" s="308"/>
      <c r="AX23" s="308"/>
      <c r="AY23" s="308"/>
      <c r="AZ23" s="308"/>
      <c r="BA23" s="308"/>
      <c r="BB23" s="308"/>
      <c r="BC23" s="308"/>
      <c r="BD23" s="308"/>
      <c r="BE23" s="308"/>
      <c r="BF23" s="308"/>
      <c r="BG23" s="308"/>
      <c r="BH23" s="308"/>
      <c r="BI23" s="308"/>
      <c r="BJ23" s="308"/>
      <c r="BK23" s="308"/>
      <c r="BL23" s="308"/>
      <c r="BM23" s="308"/>
      <c r="BN23" s="308"/>
      <c r="BO23" s="308"/>
      <c r="BP23" s="308"/>
      <c r="BQ23" s="308"/>
      <c r="BR23" s="308"/>
      <c r="BS23" s="308"/>
      <c r="BT23" s="308"/>
      <c r="BU23" s="308"/>
    </row>
    <row r="24" spans="1:73" s="190" customFormat="1" x14ac:dyDescent="0.35">
      <c r="A24" s="191" t="s">
        <v>114</v>
      </c>
      <c r="B24" s="192"/>
      <c r="C24" s="475"/>
      <c r="D24" s="193"/>
      <c r="E24" s="194"/>
      <c r="F24" s="309"/>
      <c r="G24" s="309"/>
      <c r="H24" s="309"/>
      <c r="I24" s="309"/>
      <c r="J24" s="309"/>
      <c r="K24" s="309"/>
      <c r="L24" s="309"/>
      <c r="M24" s="309"/>
      <c r="N24" s="309"/>
      <c r="O24" s="309"/>
      <c r="P24" s="309"/>
      <c r="Q24" s="309"/>
      <c r="R24" s="309"/>
      <c r="S24" s="309"/>
      <c r="T24" s="309"/>
      <c r="U24" s="309"/>
      <c r="V24" s="309"/>
      <c r="W24" s="309"/>
      <c r="X24" s="309"/>
      <c r="Y24" s="309"/>
      <c r="Z24" s="309"/>
      <c r="AA24" s="309"/>
      <c r="AB24" s="309"/>
      <c r="AC24" s="309"/>
      <c r="AD24" s="309"/>
      <c r="AE24" s="309"/>
      <c r="AF24" s="309"/>
      <c r="AG24" s="309"/>
      <c r="AH24" s="309"/>
      <c r="AI24" s="309"/>
      <c r="AJ24" s="309"/>
      <c r="AK24" s="309"/>
      <c r="AL24" s="309"/>
      <c r="AM24" s="309"/>
      <c r="AN24" s="309"/>
      <c r="AO24" s="309"/>
      <c r="AP24" s="309"/>
      <c r="AQ24" s="309"/>
      <c r="AR24" s="309"/>
      <c r="AS24" s="309"/>
      <c r="AT24" s="309"/>
      <c r="AU24" s="309"/>
      <c r="AV24" s="309"/>
      <c r="AW24" s="309"/>
      <c r="AX24" s="309"/>
      <c r="AY24" s="309"/>
      <c r="AZ24" s="309"/>
      <c r="BA24" s="309"/>
      <c r="BB24" s="309"/>
      <c r="BC24" s="309"/>
      <c r="BD24" s="309"/>
      <c r="BE24" s="309"/>
      <c r="BF24" s="309"/>
      <c r="BG24" s="309"/>
      <c r="BH24" s="309"/>
      <c r="BI24" s="309"/>
      <c r="BJ24" s="309"/>
      <c r="BK24" s="309"/>
      <c r="BL24" s="309"/>
      <c r="BM24" s="309"/>
      <c r="BN24" s="309"/>
      <c r="BO24" s="309"/>
      <c r="BP24" s="309"/>
      <c r="BQ24" s="309"/>
      <c r="BR24" s="309"/>
      <c r="BS24" s="309"/>
      <c r="BT24" s="309"/>
      <c r="BU24" s="309"/>
    </row>
    <row r="25" spans="1:73" s="188" customFormat="1" x14ac:dyDescent="0.35">
      <c r="A25" s="106" t="s">
        <v>292</v>
      </c>
      <c r="B25" s="103" t="s">
        <v>115</v>
      </c>
      <c r="C25" s="471"/>
      <c r="D25" s="103"/>
      <c r="E25" s="104"/>
      <c r="F25" s="293"/>
      <c r="G25" s="293"/>
      <c r="H25" s="293"/>
      <c r="I25" s="293"/>
      <c r="J25" s="293"/>
      <c r="K25" s="293"/>
      <c r="L25" s="293"/>
      <c r="M25" s="293"/>
      <c r="N25" s="293"/>
      <c r="O25" s="293"/>
      <c r="P25" s="293"/>
      <c r="Q25" s="293"/>
      <c r="R25" s="293"/>
      <c r="S25" s="293"/>
      <c r="T25" s="293"/>
      <c r="U25" s="293"/>
      <c r="V25" s="293"/>
      <c r="W25" s="293"/>
      <c r="X25" s="293"/>
      <c r="Y25" s="293"/>
      <c r="Z25" s="293"/>
      <c r="AA25" s="293"/>
      <c r="AB25" s="293"/>
      <c r="AC25" s="293"/>
      <c r="AD25" s="293"/>
      <c r="AE25" s="293"/>
      <c r="AF25" s="293"/>
      <c r="AG25" s="293"/>
      <c r="AH25" s="293"/>
      <c r="AI25" s="293"/>
      <c r="AJ25" s="293"/>
      <c r="AK25" s="293"/>
      <c r="AL25" s="293"/>
      <c r="AM25" s="293"/>
      <c r="AN25" s="293"/>
      <c r="AO25" s="293"/>
      <c r="AP25" s="293"/>
      <c r="AQ25" s="293"/>
      <c r="AR25" s="293"/>
      <c r="AS25" s="293"/>
      <c r="AT25" s="293"/>
      <c r="AU25" s="293"/>
      <c r="AV25" s="293"/>
      <c r="AW25" s="293"/>
      <c r="AX25" s="293"/>
      <c r="AY25" s="293"/>
      <c r="AZ25" s="293"/>
      <c r="BA25" s="293"/>
      <c r="BB25" s="293"/>
      <c r="BC25" s="293"/>
      <c r="BD25" s="293"/>
      <c r="BE25" s="293"/>
      <c r="BF25" s="293"/>
      <c r="BG25" s="293"/>
      <c r="BH25" s="293"/>
      <c r="BI25" s="293"/>
      <c r="BJ25" s="293"/>
      <c r="BK25" s="293"/>
      <c r="BL25" s="293"/>
      <c r="BM25" s="293"/>
      <c r="BN25" s="293"/>
      <c r="BO25" s="293"/>
      <c r="BP25" s="293"/>
      <c r="BQ25" s="293"/>
      <c r="BR25" s="293"/>
      <c r="BS25" s="293"/>
      <c r="BT25" s="293"/>
      <c r="BU25" s="293"/>
    </row>
    <row r="26" spans="1:73" s="188" customFormat="1" x14ac:dyDescent="0.35">
      <c r="A26" s="106" t="s">
        <v>293</v>
      </c>
      <c r="B26" s="103" t="s">
        <v>295</v>
      </c>
      <c r="C26" s="471"/>
      <c r="D26" s="103"/>
      <c r="E26" s="104"/>
      <c r="F26" s="293"/>
      <c r="G26" s="293"/>
      <c r="H26" s="293"/>
      <c r="I26" s="293"/>
      <c r="J26" s="293"/>
      <c r="K26" s="293"/>
      <c r="L26" s="293"/>
      <c r="M26" s="293"/>
      <c r="N26" s="293"/>
      <c r="O26" s="293"/>
      <c r="P26" s="293"/>
      <c r="Q26" s="293"/>
      <c r="R26" s="293"/>
      <c r="S26" s="293"/>
      <c r="T26" s="293"/>
      <c r="U26" s="293"/>
      <c r="V26" s="293"/>
      <c r="W26" s="293"/>
      <c r="X26" s="293"/>
      <c r="Y26" s="293"/>
      <c r="Z26" s="293"/>
      <c r="AA26" s="293"/>
      <c r="AB26" s="293"/>
      <c r="AC26" s="293"/>
      <c r="AD26" s="293"/>
      <c r="AE26" s="293"/>
      <c r="AF26" s="293"/>
      <c r="AG26" s="293"/>
      <c r="AH26" s="293"/>
      <c r="AI26" s="293"/>
      <c r="AJ26" s="293"/>
      <c r="AK26" s="293"/>
      <c r="AL26" s="293"/>
      <c r="AM26" s="293"/>
      <c r="AN26" s="293"/>
      <c r="AO26" s="293"/>
      <c r="AP26" s="293"/>
      <c r="AQ26" s="293"/>
      <c r="AR26" s="293"/>
      <c r="AS26" s="293"/>
      <c r="AT26" s="293"/>
      <c r="AU26" s="293"/>
      <c r="AV26" s="293"/>
      <c r="AW26" s="293"/>
      <c r="AX26" s="293"/>
      <c r="AY26" s="293"/>
      <c r="AZ26" s="293"/>
      <c r="BA26" s="293"/>
      <c r="BB26" s="293"/>
      <c r="BC26" s="293"/>
      <c r="BD26" s="293"/>
      <c r="BE26" s="293"/>
      <c r="BF26" s="293"/>
      <c r="BG26" s="293"/>
      <c r="BH26" s="293"/>
      <c r="BI26" s="293"/>
      <c r="BJ26" s="293"/>
      <c r="BK26" s="293"/>
      <c r="BL26" s="293"/>
      <c r="BM26" s="293"/>
      <c r="BN26" s="293"/>
      <c r="BO26" s="293"/>
      <c r="BP26" s="293"/>
      <c r="BQ26" s="293"/>
      <c r="BR26" s="293"/>
      <c r="BS26" s="293"/>
      <c r="BT26" s="293"/>
      <c r="BU26" s="293"/>
    </row>
    <row r="27" spans="1:73" s="188" customFormat="1" x14ac:dyDescent="0.35">
      <c r="A27" s="106" t="s">
        <v>294</v>
      </c>
      <c r="B27" s="103" t="s">
        <v>296</v>
      </c>
      <c r="C27" s="471"/>
      <c r="D27" s="103"/>
      <c r="E27" s="104"/>
      <c r="F27" s="293"/>
      <c r="G27" s="293"/>
      <c r="H27" s="293"/>
      <c r="I27" s="293"/>
      <c r="J27" s="293"/>
      <c r="K27" s="293"/>
      <c r="L27" s="293"/>
      <c r="M27" s="293"/>
      <c r="N27" s="293"/>
      <c r="O27" s="293"/>
      <c r="P27" s="293"/>
      <c r="Q27" s="293"/>
      <c r="R27" s="293"/>
      <c r="S27" s="293"/>
      <c r="T27" s="293"/>
      <c r="U27" s="293"/>
      <c r="V27" s="293"/>
      <c r="W27" s="293"/>
      <c r="X27" s="293"/>
      <c r="Y27" s="293"/>
      <c r="Z27" s="293"/>
      <c r="AA27" s="293"/>
      <c r="AB27" s="293"/>
      <c r="AC27" s="293"/>
      <c r="AD27" s="293"/>
      <c r="AE27" s="293"/>
      <c r="AF27" s="293"/>
      <c r="AG27" s="293"/>
      <c r="AH27" s="293"/>
      <c r="AI27" s="293"/>
      <c r="AJ27" s="293"/>
      <c r="AK27" s="293"/>
      <c r="AL27" s="293"/>
      <c r="AM27" s="293"/>
      <c r="AN27" s="293"/>
      <c r="AO27" s="293"/>
      <c r="AP27" s="293"/>
      <c r="AQ27" s="293"/>
      <c r="AR27" s="293"/>
      <c r="AS27" s="293"/>
      <c r="AT27" s="293"/>
      <c r="AU27" s="293"/>
      <c r="AV27" s="293"/>
      <c r="AW27" s="293"/>
      <c r="AX27" s="293"/>
      <c r="AY27" s="293"/>
      <c r="AZ27" s="293"/>
      <c r="BA27" s="293"/>
      <c r="BB27" s="293"/>
      <c r="BC27" s="293"/>
      <c r="BD27" s="293"/>
      <c r="BE27" s="293"/>
      <c r="BF27" s="293"/>
      <c r="BG27" s="293"/>
      <c r="BH27" s="293"/>
      <c r="BI27" s="293"/>
      <c r="BJ27" s="293"/>
      <c r="BK27" s="293"/>
      <c r="BL27" s="293"/>
      <c r="BM27" s="293"/>
      <c r="BN27" s="293"/>
      <c r="BO27" s="293"/>
      <c r="BP27" s="293"/>
      <c r="BQ27" s="293"/>
      <c r="BR27" s="293"/>
      <c r="BS27" s="293"/>
      <c r="BT27" s="293"/>
      <c r="BU27" s="293"/>
    </row>
    <row r="28" spans="1:73" s="188" customFormat="1" x14ac:dyDescent="0.35">
      <c r="A28" s="106" t="str">
        <f>IF($A$1="ATLANDES","Evolution tarifs théorique Classe A en %","Evolution tarifs théorique Classe 3 en %")</f>
        <v>Evolution tarifs théorique Classe 3 en %</v>
      </c>
      <c r="B28" s="103" t="str">
        <f>IF($A$1="ATLANDES","Evolution issue de la formule tarifaire théorique définie par le cahier des charges de la concession et impactant la classe A","Evolution issue de la formule tarifaire théorique définie par le cahier des charges de la concession et impactant la classe 3")</f>
        <v>Evolution issue de la formule tarifaire théorique définie par le cahier des charges de la concession et impactant la classe 3</v>
      </c>
      <c r="C28" s="471"/>
      <c r="D28" s="103"/>
      <c r="E28" s="104"/>
      <c r="F28" s="293"/>
      <c r="G28" s="293"/>
      <c r="H28" s="293"/>
      <c r="I28" s="293"/>
      <c r="J28" s="293"/>
      <c r="K28" s="293"/>
      <c r="L28" s="293"/>
      <c r="M28" s="293"/>
      <c r="N28" s="293"/>
      <c r="O28" s="293"/>
      <c r="P28" s="293"/>
      <c r="Q28" s="293"/>
      <c r="R28" s="293"/>
      <c r="S28" s="293"/>
      <c r="T28" s="293"/>
      <c r="U28" s="293"/>
      <c r="V28" s="293"/>
      <c r="W28" s="293"/>
      <c r="X28" s="293"/>
      <c r="Y28" s="293"/>
      <c r="Z28" s="293"/>
      <c r="AA28" s="293"/>
      <c r="AB28" s="293"/>
      <c r="AC28" s="293"/>
      <c r="AD28" s="293"/>
      <c r="AE28" s="293"/>
      <c r="AF28" s="293"/>
      <c r="AG28" s="293"/>
      <c r="AH28" s="293"/>
      <c r="AI28" s="293"/>
      <c r="AJ28" s="293"/>
      <c r="AK28" s="293"/>
      <c r="AL28" s="293"/>
      <c r="AM28" s="293"/>
      <c r="AN28" s="293"/>
      <c r="AO28" s="293"/>
      <c r="AP28" s="293"/>
      <c r="AQ28" s="293"/>
      <c r="AR28" s="293"/>
      <c r="AS28" s="293"/>
      <c r="AT28" s="293"/>
      <c r="AU28" s="293"/>
      <c r="AV28" s="293"/>
      <c r="AW28" s="293"/>
      <c r="AX28" s="293"/>
      <c r="AY28" s="293"/>
      <c r="AZ28" s="293"/>
      <c r="BA28" s="293"/>
      <c r="BB28" s="293"/>
      <c r="BC28" s="293"/>
      <c r="BD28" s="293"/>
      <c r="BE28" s="293"/>
      <c r="BF28" s="293"/>
      <c r="BG28" s="293"/>
      <c r="BH28" s="293"/>
      <c r="BI28" s="293"/>
      <c r="BJ28" s="293"/>
      <c r="BK28" s="293"/>
      <c r="BL28" s="293"/>
      <c r="BM28" s="293"/>
      <c r="BN28" s="293"/>
      <c r="BO28" s="293"/>
      <c r="BP28" s="293"/>
      <c r="BQ28" s="293"/>
      <c r="BR28" s="293"/>
      <c r="BS28" s="293"/>
      <c r="BT28" s="293"/>
      <c r="BU28" s="293"/>
    </row>
    <row r="29" spans="1:73" s="188" customFormat="1" x14ac:dyDescent="0.35">
      <c r="A29" s="106" t="str">
        <f>IF($A$1="ATLANDES","Evolution tarifs théorique Classe B en %","Evolution tarifs théorique Classe 4 en %")</f>
        <v>Evolution tarifs théorique Classe 4 en %</v>
      </c>
      <c r="B29" s="103" t="str">
        <f>IF($A$1="ATLANDES","Evolution issue de la formule tarifaire théorique définie par le cahier des charges de la concession et impactant la classe B","Evolution issue de la formule tarifaire théorique définie par le cahier des charges de la concession et impactant la classe 4")</f>
        <v>Evolution issue de la formule tarifaire théorique définie par le cahier des charges de la concession et impactant la classe 4</v>
      </c>
      <c r="C29" s="471"/>
      <c r="D29" s="103"/>
      <c r="E29" s="104"/>
      <c r="F29" s="293"/>
      <c r="G29" s="293"/>
      <c r="H29" s="293"/>
      <c r="I29" s="293"/>
      <c r="J29" s="293"/>
      <c r="K29" s="293"/>
      <c r="L29" s="293"/>
      <c r="M29" s="293"/>
      <c r="N29" s="293"/>
      <c r="O29" s="293"/>
      <c r="P29" s="293"/>
      <c r="Q29" s="293"/>
      <c r="R29" s="293"/>
      <c r="S29" s="293"/>
      <c r="T29" s="293"/>
      <c r="U29" s="293"/>
      <c r="V29" s="293"/>
      <c r="W29" s="293"/>
      <c r="X29" s="293"/>
      <c r="Y29" s="293"/>
      <c r="Z29" s="293"/>
      <c r="AA29" s="293"/>
      <c r="AB29" s="293"/>
      <c r="AC29" s="293"/>
      <c r="AD29" s="293"/>
      <c r="AE29" s="293"/>
      <c r="AF29" s="293"/>
      <c r="AG29" s="293"/>
      <c r="AH29" s="293"/>
      <c r="AI29" s="293"/>
      <c r="AJ29" s="293"/>
      <c r="AK29" s="293"/>
      <c r="AL29" s="293"/>
      <c r="AM29" s="293"/>
      <c r="AN29" s="293"/>
      <c r="AO29" s="293"/>
      <c r="AP29" s="293"/>
      <c r="AQ29" s="293"/>
      <c r="AR29" s="293"/>
      <c r="AS29" s="293"/>
      <c r="AT29" s="293"/>
      <c r="AU29" s="293"/>
      <c r="AV29" s="293"/>
      <c r="AW29" s="293"/>
      <c r="AX29" s="293"/>
      <c r="AY29" s="293"/>
      <c r="AZ29" s="293"/>
      <c r="BA29" s="293"/>
      <c r="BB29" s="293"/>
      <c r="BC29" s="293"/>
      <c r="BD29" s="293"/>
      <c r="BE29" s="293"/>
      <c r="BF29" s="293"/>
      <c r="BG29" s="293"/>
      <c r="BH29" s="293"/>
      <c r="BI29" s="293"/>
      <c r="BJ29" s="293"/>
      <c r="BK29" s="293"/>
      <c r="BL29" s="293"/>
      <c r="BM29" s="293"/>
      <c r="BN29" s="293"/>
      <c r="BO29" s="293"/>
      <c r="BP29" s="293"/>
      <c r="BQ29" s="293"/>
      <c r="BR29" s="293"/>
      <c r="BS29" s="293"/>
      <c r="BT29" s="293"/>
      <c r="BU29" s="293"/>
    </row>
    <row r="30" spans="1:73" s="188" customFormat="1" x14ac:dyDescent="0.35">
      <c r="A30" s="106" t="str">
        <f>IF($A$1="ATLANDES","Evolution tarifs théorique Classe C en %","")</f>
        <v/>
      </c>
      <c r="B30" s="103" t="str">
        <f>IF($A$1="ATLANDES","Evolution issue de la formule tarifaire théorique définie par le cahier des charges de la concession et impactant la classe C","")</f>
        <v/>
      </c>
      <c r="C30" s="471"/>
      <c r="D30" s="103"/>
      <c r="E30" s="104"/>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293"/>
      <c r="AL30" s="293"/>
      <c r="AM30" s="293"/>
      <c r="AN30" s="293"/>
      <c r="AO30" s="293"/>
      <c r="AP30" s="293"/>
      <c r="AQ30" s="293"/>
      <c r="AR30" s="293"/>
      <c r="AS30" s="293"/>
      <c r="AT30" s="293"/>
      <c r="AU30" s="293"/>
      <c r="AV30" s="293"/>
      <c r="AW30" s="293"/>
      <c r="AX30" s="293"/>
      <c r="AY30" s="293"/>
      <c r="AZ30" s="293"/>
      <c r="BA30" s="293"/>
      <c r="BB30" s="293"/>
      <c r="BC30" s="293"/>
      <c r="BD30" s="293"/>
      <c r="BE30" s="293"/>
      <c r="BF30" s="293"/>
      <c r="BG30" s="293"/>
      <c r="BH30" s="293"/>
      <c r="BI30" s="293"/>
      <c r="BJ30" s="293"/>
      <c r="BK30" s="293"/>
      <c r="BL30" s="293"/>
      <c r="BM30" s="293"/>
      <c r="BN30" s="293"/>
      <c r="BO30" s="293"/>
      <c r="BP30" s="293"/>
      <c r="BQ30" s="293"/>
      <c r="BR30" s="293"/>
      <c r="BS30" s="293"/>
      <c r="BT30" s="293"/>
      <c r="BU30" s="293"/>
    </row>
    <row r="31" spans="1:73" s="190" customFormat="1" ht="15.6" thickBot="1" x14ac:dyDescent="0.4">
      <c r="A31" s="189"/>
      <c r="B31" s="29"/>
      <c r="C31" s="476"/>
      <c r="D31" s="28"/>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c r="BL31" s="13"/>
      <c r="BM31" s="13"/>
      <c r="BN31" s="13"/>
      <c r="BO31" s="13"/>
      <c r="BP31" s="13"/>
      <c r="BQ31" s="13"/>
      <c r="BR31" s="13"/>
      <c r="BS31" s="13"/>
      <c r="BT31" s="13"/>
      <c r="BU31" s="13"/>
    </row>
    <row r="32" spans="1:73" x14ac:dyDescent="0.35">
      <c r="A32" s="5"/>
      <c r="B32" s="5"/>
      <c r="C32" s="5"/>
      <c r="D32" s="5"/>
      <c r="E32" s="5"/>
      <c r="F32" s="6"/>
      <c r="G32" s="6"/>
      <c r="H32" s="449"/>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row>
    <row r="33" spans="1:73" x14ac:dyDescent="0.35">
      <c r="A33" s="949" t="s">
        <v>454</v>
      </c>
      <c r="B33" s="949"/>
      <c r="C33" s="949"/>
      <c r="D33" s="949"/>
      <c r="E33" s="949"/>
      <c r="F33" s="949"/>
      <c r="G33" s="949"/>
      <c r="H33" s="949"/>
      <c r="I33" s="949"/>
      <c r="J33" s="949"/>
      <c r="K33" s="949"/>
      <c r="L33" s="949"/>
      <c r="M33" s="949"/>
      <c r="N33" s="949"/>
      <c r="O33" s="949"/>
      <c r="P33" s="949"/>
      <c r="Q33" s="949"/>
      <c r="R33" s="949"/>
      <c r="S33" s="949"/>
      <c r="T33" s="949"/>
      <c r="U33" s="949"/>
      <c r="V33" s="949"/>
      <c r="W33" s="949"/>
      <c r="X33" s="949"/>
      <c r="Y33" s="949"/>
      <c r="Z33" s="949"/>
      <c r="AA33" s="949"/>
      <c r="AB33" s="949"/>
      <c r="AC33" s="949"/>
      <c r="AD33" s="949"/>
      <c r="AE33" s="949"/>
      <c r="AF33" s="949"/>
      <c r="AG33" s="949"/>
      <c r="AH33" s="949"/>
      <c r="AI33" s="949"/>
      <c r="AJ33" s="949"/>
      <c r="AK33" s="949"/>
      <c r="AL33" s="949"/>
      <c r="AM33" s="949"/>
      <c r="AN33" s="949"/>
      <c r="AO33" s="949"/>
      <c r="AP33" s="949"/>
      <c r="AQ33" s="949"/>
      <c r="AR33" s="949"/>
      <c r="AS33" s="949"/>
      <c r="AT33" s="949"/>
      <c r="AU33" s="949"/>
      <c r="AV33" s="949"/>
      <c r="AW33" s="949"/>
      <c r="AX33" s="949"/>
      <c r="AY33" s="949"/>
      <c r="AZ33" s="949"/>
      <c r="BA33" s="949"/>
      <c r="BB33" s="949"/>
      <c r="BC33" s="949"/>
      <c r="BD33" s="949"/>
      <c r="BE33" s="949"/>
      <c r="BF33" s="949"/>
      <c r="BG33" s="949"/>
      <c r="BH33" s="949"/>
      <c r="BI33" s="949"/>
      <c r="BJ33" s="949"/>
      <c r="BK33" s="949"/>
      <c r="BL33" s="949"/>
      <c r="BM33" s="949"/>
      <c r="BN33" s="949"/>
      <c r="BO33" s="949"/>
      <c r="BP33" s="949"/>
      <c r="BQ33" s="949"/>
      <c r="BR33" s="949"/>
      <c r="BS33" s="949"/>
      <c r="BT33" s="949"/>
      <c r="BU33" s="949"/>
    </row>
    <row r="34" spans="1:73" ht="15.6" thickBot="1" x14ac:dyDescent="0.4">
      <c r="A34" s="195"/>
      <c r="B34" s="195"/>
      <c r="C34" s="195"/>
      <c r="D34" s="195"/>
      <c r="E34" s="195"/>
      <c r="F34" s="7"/>
      <c r="G34" s="7"/>
      <c r="H34" s="449"/>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row>
    <row r="35" spans="1:73" ht="55.8" thickBot="1" x14ac:dyDescent="0.4">
      <c r="A35" s="4" t="s">
        <v>65</v>
      </c>
      <c r="B35" s="1" t="s">
        <v>196</v>
      </c>
      <c r="C35" s="1" t="s">
        <v>197</v>
      </c>
      <c r="D35" s="303" t="s">
        <v>410</v>
      </c>
      <c r="E35" s="1" t="s">
        <v>174</v>
      </c>
      <c r="F35" s="1" t="str">
        <f>F5</f>
        <v>2024 (p)</v>
      </c>
      <c r="G35" s="1" t="str">
        <f t="shared" ref="G35:BR35" si="0">G5</f>
        <v>2024 (r)</v>
      </c>
      <c r="H35" s="1" t="str">
        <f t="shared" si="0"/>
        <v>2025 (p)</v>
      </c>
      <c r="I35" s="1" t="str">
        <f t="shared" si="0"/>
        <v>2025 (r)</v>
      </c>
      <c r="J35" s="1" t="str">
        <f t="shared" si="0"/>
        <v>2026 (p)</v>
      </c>
      <c r="K35" s="1" t="str">
        <f t="shared" si="0"/>
        <v>2027 (p)</v>
      </c>
      <c r="L35" s="1" t="str">
        <f t="shared" si="0"/>
        <v>2028 (p)</v>
      </c>
      <c r="M35" s="1" t="str">
        <f t="shared" si="0"/>
        <v>2029 (p)</v>
      </c>
      <c r="N35" s="1" t="str">
        <f t="shared" si="0"/>
        <v>2030 (p)</v>
      </c>
      <c r="O35" s="1" t="str">
        <f t="shared" si="0"/>
        <v>2031 (p)</v>
      </c>
      <c r="P35" s="1" t="str">
        <f t="shared" si="0"/>
        <v>2032 (p)</v>
      </c>
      <c r="Q35" s="1" t="str">
        <f t="shared" si="0"/>
        <v>2033 (p)</v>
      </c>
      <c r="R35" s="1" t="str">
        <f t="shared" si="0"/>
        <v>2034 (p)</v>
      </c>
      <c r="S35" s="1" t="str">
        <f t="shared" si="0"/>
        <v>2035 (p)</v>
      </c>
      <c r="T35" s="1" t="str">
        <f t="shared" si="0"/>
        <v>2036 (p)</v>
      </c>
      <c r="U35" s="1" t="str">
        <f t="shared" si="0"/>
        <v>2037 (p)</v>
      </c>
      <c r="V35" s="1" t="str">
        <f t="shared" si="0"/>
        <v>2038 (p)</v>
      </c>
      <c r="W35" s="1" t="str">
        <f t="shared" si="0"/>
        <v>2039 (p)</v>
      </c>
      <c r="X35" s="1" t="str">
        <f t="shared" si="0"/>
        <v>2040 (p)</v>
      </c>
      <c r="Y35" s="1" t="str">
        <f t="shared" si="0"/>
        <v>2041 (p)</v>
      </c>
      <c r="Z35" s="1" t="str">
        <f t="shared" si="0"/>
        <v>2042 (p)</v>
      </c>
      <c r="AA35" s="1" t="str">
        <f t="shared" si="0"/>
        <v>2043 (p)</v>
      </c>
      <c r="AB35" s="1" t="str">
        <f t="shared" si="0"/>
        <v>2044 (p)</v>
      </c>
      <c r="AC35" s="1" t="str">
        <f t="shared" si="0"/>
        <v>2045 (p)</v>
      </c>
      <c r="AD35" s="1" t="str">
        <f t="shared" si="0"/>
        <v>2046 (p)</v>
      </c>
      <c r="AE35" s="1" t="str">
        <f t="shared" si="0"/>
        <v>2047 (p)</v>
      </c>
      <c r="AF35" s="1" t="str">
        <f t="shared" si="0"/>
        <v>2048 (p)</v>
      </c>
      <c r="AG35" s="1" t="str">
        <f t="shared" si="0"/>
        <v>2049 (p)</v>
      </c>
      <c r="AH35" s="1" t="str">
        <f t="shared" si="0"/>
        <v>2050 (p)</v>
      </c>
      <c r="AI35" s="1" t="str">
        <f t="shared" si="0"/>
        <v>2051 (p)</v>
      </c>
      <c r="AJ35" s="1" t="str">
        <f t="shared" si="0"/>
        <v>2052 (p)</v>
      </c>
      <c r="AK35" s="1" t="str">
        <f t="shared" si="0"/>
        <v>2053 (p)</v>
      </c>
      <c r="AL35" s="1" t="str">
        <f t="shared" si="0"/>
        <v>2054 (p)</v>
      </c>
      <c r="AM35" s="1" t="str">
        <f t="shared" si="0"/>
        <v>2055 (p)</v>
      </c>
      <c r="AN35" s="1" t="str">
        <f t="shared" si="0"/>
        <v>2056 (p)</v>
      </c>
      <c r="AO35" s="1" t="str">
        <f t="shared" si="0"/>
        <v>2057 (p)</v>
      </c>
      <c r="AP35" s="1" t="str">
        <f t="shared" si="0"/>
        <v>2058 (p)</v>
      </c>
      <c r="AQ35" s="1" t="str">
        <f t="shared" si="0"/>
        <v>2059 (p)</v>
      </c>
      <c r="AR35" s="1" t="str">
        <f t="shared" si="0"/>
        <v>2060 (p)</v>
      </c>
      <c r="AS35" s="1" t="str">
        <f t="shared" si="0"/>
        <v>2061 (p)</v>
      </c>
      <c r="AT35" s="1" t="str">
        <f t="shared" si="0"/>
        <v>2062 (p)</v>
      </c>
      <c r="AU35" s="1" t="str">
        <f t="shared" si="0"/>
        <v>2063 (p)</v>
      </c>
      <c r="AV35" s="1" t="str">
        <f t="shared" si="0"/>
        <v>2064 (p)</v>
      </c>
      <c r="AW35" s="1" t="str">
        <f t="shared" si="0"/>
        <v>2065 (p)</v>
      </c>
      <c r="AX35" s="1" t="str">
        <f t="shared" si="0"/>
        <v>2066 (p)</v>
      </c>
      <c r="AY35" s="1" t="str">
        <f t="shared" si="0"/>
        <v>2067 (p)</v>
      </c>
      <c r="AZ35" s="1" t="str">
        <f t="shared" si="0"/>
        <v>2068 (p)</v>
      </c>
      <c r="BA35" s="1" t="str">
        <f t="shared" si="0"/>
        <v>2069 (p)</v>
      </c>
      <c r="BB35" s="1" t="str">
        <f t="shared" si="0"/>
        <v>2070 (p)</v>
      </c>
      <c r="BC35" s="1" t="str">
        <f t="shared" si="0"/>
        <v>2071 (p)</v>
      </c>
      <c r="BD35" s="1" t="str">
        <f t="shared" si="0"/>
        <v>2072 (p)</v>
      </c>
      <c r="BE35" s="1" t="str">
        <f t="shared" si="0"/>
        <v>2073 (p)</v>
      </c>
      <c r="BF35" s="1" t="str">
        <f t="shared" si="0"/>
        <v>2074 (p)</v>
      </c>
      <c r="BG35" s="1" t="str">
        <f t="shared" si="0"/>
        <v>2075 (p)</v>
      </c>
      <c r="BH35" s="1" t="str">
        <f t="shared" si="0"/>
        <v>2076 (p)</v>
      </c>
      <c r="BI35" s="1" t="str">
        <f t="shared" si="0"/>
        <v>2077 (p)</v>
      </c>
      <c r="BJ35" s="1" t="str">
        <f t="shared" si="0"/>
        <v>2078 (p)</v>
      </c>
      <c r="BK35" s="1" t="str">
        <f t="shared" si="0"/>
        <v>2079 (p)</v>
      </c>
      <c r="BL35" s="1" t="str">
        <f t="shared" si="0"/>
        <v>2080 (p)</v>
      </c>
      <c r="BM35" s="1" t="str">
        <f t="shared" si="0"/>
        <v>2081 (p)</v>
      </c>
      <c r="BN35" s="1" t="str">
        <f t="shared" si="0"/>
        <v>2082 (p)</v>
      </c>
      <c r="BO35" s="1" t="str">
        <f t="shared" si="0"/>
        <v>2083 (p)</v>
      </c>
      <c r="BP35" s="1" t="str">
        <f t="shared" si="0"/>
        <v>2084 (p)</v>
      </c>
      <c r="BQ35" s="1" t="str">
        <f t="shared" si="0"/>
        <v>2085 (p)</v>
      </c>
      <c r="BR35" s="1" t="str">
        <f t="shared" si="0"/>
        <v>2086 (p)</v>
      </c>
      <c r="BS35" s="1" t="str">
        <f t="shared" ref="BS35:BU35" si="1">BS5</f>
        <v>2087 (p)</v>
      </c>
      <c r="BT35" s="1" t="str">
        <f t="shared" si="1"/>
        <v>2088 (p)</v>
      </c>
      <c r="BU35" s="1" t="str">
        <f t="shared" si="1"/>
        <v>2089 (p)</v>
      </c>
    </row>
    <row r="36" spans="1:73" s="196" customFormat="1" x14ac:dyDescent="0.25">
      <c r="A36" s="298" t="s">
        <v>0</v>
      </c>
      <c r="B36" s="299"/>
      <c r="C36" s="477"/>
      <c r="D36" s="335" t="s">
        <v>343</v>
      </c>
      <c r="E36" s="299"/>
      <c r="F36" s="573">
        <f t="shared" ref="F36:AK36" si="2">+F37+F48</f>
        <v>0</v>
      </c>
      <c r="G36" s="573">
        <f t="shared" si="2"/>
        <v>0</v>
      </c>
      <c r="H36" s="573">
        <f t="shared" si="2"/>
        <v>0</v>
      </c>
      <c r="I36" s="573">
        <f t="shared" si="2"/>
        <v>0</v>
      </c>
      <c r="J36" s="573">
        <f t="shared" si="2"/>
        <v>0</v>
      </c>
      <c r="K36" s="573">
        <f t="shared" si="2"/>
        <v>0</v>
      </c>
      <c r="L36" s="573">
        <f t="shared" si="2"/>
        <v>0</v>
      </c>
      <c r="M36" s="573">
        <f t="shared" si="2"/>
        <v>0</v>
      </c>
      <c r="N36" s="573">
        <f t="shared" si="2"/>
        <v>0</v>
      </c>
      <c r="O36" s="573">
        <f t="shared" si="2"/>
        <v>0</v>
      </c>
      <c r="P36" s="573">
        <f t="shared" si="2"/>
        <v>0</v>
      </c>
      <c r="Q36" s="573">
        <f t="shared" si="2"/>
        <v>0</v>
      </c>
      <c r="R36" s="573">
        <f t="shared" si="2"/>
        <v>0</v>
      </c>
      <c r="S36" s="573">
        <f t="shared" si="2"/>
        <v>0</v>
      </c>
      <c r="T36" s="573">
        <f t="shared" si="2"/>
        <v>0</v>
      </c>
      <c r="U36" s="573">
        <f t="shared" si="2"/>
        <v>0</v>
      </c>
      <c r="V36" s="573">
        <f t="shared" si="2"/>
        <v>0</v>
      </c>
      <c r="W36" s="573">
        <f t="shared" si="2"/>
        <v>0</v>
      </c>
      <c r="X36" s="573">
        <f t="shared" si="2"/>
        <v>0</v>
      </c>
      <c r="Y36" s="573">
        <f t="shared" si="2"/>
        <v>0</v>
      </c>
      <c r="Z36" s="573">
        <f t="shared" si="2"/>
        <v>0</v>
      </c>
      <c r="AA36" s="573">
        <f t="shared" si="2"/>
        <v>0</v>
      </c>
      <c r="AB36" s="573">
        <f t="shared" si="2"/>
        <v>0</v>
      </c>
      <c r="AC36" s="573">
        <f t="shared" si="2"/>
        <v>0</v>
      </c>
      <c r="AD36" s="573">
        <f t="shared" si="2"/>
        <v>0</v>
      </c>
      <c r="AE36" s="573">
        <f t="shared" si="2"/>
        <v>0</v>
      </c>
      <c r="AF36" s="573">
        <f t="shared" si="2"/>
        <v>0</v>
      </c>
      <c r="AG36" s="573">
        <f t="shared" si="2"/>
        <v>0</v>
      </c>
      <c r="AH36" s="573">
        <f t="shared" si="2"/>
        <v>0</v>
      </c>
      <c r="AI36" s="573">
        <f t="shared" si="2"/>
        <v>0</v>
      </c>
      <c r="AJ36" s="573">
        <f t="shared" si="2"/>
        <v>0</v>
      </c>
      <c r="AK36" s="573">
        <f t="shared" si="2"/>
        <v>0</v>
      </c>
      <c r="AL36" s="573">
        <f t="shared" ref="AL36:BQ36" si="3">+AL37+AL48</f>
        <v>0</v>
      </c>
      <c r="AM36" s="573">
        <f t="shared" si="3"/>
        <v>0</v>
      </c>
      <c r="AN36" s="573">
        <f t="shared" si="3"/>
        <v>0</v>
      </c>
      <c r="AO36" s="573">
        <f t="shared" si="3"/>
        <v>0</v>
      </c>
      <c r="AP36" s="573">
        <f t="shared" si="3"/>
        <v>0</v>
      </c>
      <c r="AQ36" s="573">
        <f t="shared" si="3"/>
        <v>0</v>
      </c>
      <c r="AR36" s="573">
        <f t="shared" si="3"/>
        <v>0</v>
      </c>
      <c r="AS36" s="573">
        <f t="shared" si="3"/>
        <v>0</v>
      </c>
      <c r="AT36" s="573">
        <f t="shared" si="3"/>
        <v>0</v>
      </c>
      <c r="AU36" s="573">
        <f t="shared" si="3"/>
        <v>0</v>
      </c>
      <c r="AV36" s="573">
        <f t="shared" si="3"/>
        <v>0</v>
      </c>
      <c r="AW36" s="573">
        <f t="shared" si="3"/>
        <v>0</v>
      </c>
      <c r="AX36" s="573">
        <f t="shared" si="3"/>
        <v>0</v>
      </c>
      <c r="AY36" s="573">
        <f t="shared" si="3"/>
        <v>0</v>
      </c>
      <c r="AZ36" s="573">
        <f t="shared" si="3"/>
        <v>0</v>
      </c>
      <c r="BA36" s="573">
        <f t="shared" si="3"/>
        <v>0</v>
      </c>
      <c r="BB36" s="573">
        <f t="shared" si="3"/>
        <v>0</v>
      </c>
      <c r="BC36" s="573">
        <f t="shared" si="3"/>
        <v>0</v>
      </c>
      <c r="BD36" s="573">
        <f t="shared" si="3"/>
        <v>0</v>
      </c>
      <c r="BE36" s="573">
        <f t="shared" si="3"/>
        <v>0</v>
      </c>
      <c r="BF36" s="573">
        <f t="shared" si="3"/>
        <v>0</v>
      </c>
      <c r="BG36" s="573">
        <f t="shared" si="3"/>
        <v>0</v>
      </c>
      <c r="BH36" s="573">
        <f t="shared" si="3"/>
        <v>0</v>
      </c>
      <c r="BI36" s="573">
        <f t="shared" si="3"/>
        <v>0</v>
      </c>
      <c r="BJ36" s="573">
        <f t="shared" si="3"/>
        <v>0</v>
      </c>
      <c r="BK36" s="573">
        <f t="shared" si="3"/>
        <v>0</v>
      </c>
      <c r="BL36" s="573">
        <f t="shared" si="3"/>
        <v>0</v>
      </c>
      <c r="BM36" s="573">
        <f t="shared" si="3"/>
        <v>0</v>
      </c>
      <c r="BN36" s="573">
        <f t="shared" si="3"/>
        <v>0</v>
      </c>
      <c r="BO36" s="573">
        <f t="shared" si="3"/>
        <v>0</v>
      </c>
      <c r="BP36" s="573">
        <f t="shared" si="3"/>
        <v>0</v>
      </c>
      <c r="BQ36" s="573">
        <f t="shared" si="3"/>
        <v>0</v>
      </c>
      <c r="BR36" s="573">
        <f t="shared" ref="BR36:BU36" si="4">+BR37+BR48</f>
        <v>0</v>
      </c>
      <c r="BS36" s="573">
        <f t="shared" si="4"/>
        <v>0</v>
      </c>
      <c r="BT36" s="573">
        <f t="shared" si="4"/>
        <v>0</v>
      </c>
      <c r="BU36" s="573">
        <f t="shared" si="4"/>
        <v>0</v>
      </c>
    </row>
    <row r="37" spans="1:73" x14ac:dyDescent="0.35">
      <c r="A37" s="197" t="s">
        <v>335</v>
      </c>
      <c r="B37" s="198" t="s">
        <v>380</v>
      </c>
      <c r="C37" s="478"/>
      <c r="D37" s="310"/>
      <c r="E37" s="198"/>
      <c r="F37" s="574">
        <f>F38+F42</f>
        <v>0</v>
      </c>
      <c r="G37" s="574">
        <f t="shared" ref="G37:BR37" si="5">G38+G42</f>
        <v>0</v>
      </c>
      <c r="H37" s="574">
        <f t="shared" si="5"/>
        <v>0</v>
      </c>
      <c r="I37" s="574">
        <f t="shared" si="5"/>
        <v>0</v>
      </c>
      <c r="J37" s="574">
        <f t="shared" si="5"/>
        <v>0</v>
      </c>
      <c r="K37" s="574">
        <f t="shared" si="5"/>
        <v>0</v>
      </c>
      <c r="L37" s="574">
        <f t="shared" si="5"/>
        <v>0</v>
      </c>
      <c r="M37" s="574">
        <f t="shared" si="5"/>
        <v>0</v>
      </c>
      <c r="N37" s="574">
        <f t="shared" si="5"/>
        <v>0</v>
      </c>
      <c r="O37" s="574">
        <f t="shared" si="5"/>
        <v>0</v>
      </c>
      <c r="P37" s="574">
        <f t="shared" si="5"/>
        <v>0</v>
      </c>
      <c r="Q37" s="574">
        <f t="shared" si="5"/>
        <v>0</v>
      </c>
      <c r="R37" s="574">
        <f t="shared" si="5"/>
        <v>0</v>
      </c>
      <c r="S37" s="574">
        <f t="shared" si="5"/>
        <v>0</v>
      </c>
      <c r="T37" s="574">
        <f t="shared" si="5"/>
        <v>0</v>
      </c>
      <c r="U37" s="574">
        <f t="shared" si="5"/>
        <v>0</v>
      </c>
      <c r="V37" s="574">
        <f t="shared" si="5"/>
        <v>0</v>
      </c>
      <c r="W37" s="574">
        <f t="shared" si="5"/>
        <v>0</v>
      </c>
      <c r="X37" s="574">
        <f t="shared" si="5"/>
        <v>0</v>
      </c>
      <c r="Y37" s="574">
        <f t="shared" si="5"/>
        <v>0</v>
      </c>
      <c r="Z37" s="574">
        <f t="shared" si="5"/>
        <v>0</v>
      </c>
      <c r="AA37" s="574">
        <f t="shared" si="5"/>
        <v>0</v>
      </c>
      <c r="AB37" s="574">
        <f t="shared" si="5"/>
        <v>0</v>
      </c>
      <c r="AC37" s="574">
        <f t="shared" si="5"/>
        <v>0</v>
      </c>
      <c r="AD37" s="574">
        <f t="shared" si="5"/>
        <v>0</v>
      </c>
      <c r="AE37" s="574">
        <f t="shared" si="5"/>
        <v>0</v>
      </c>
      <c r="AF37" s="574">
        <f t="shared" si="5"/>
        <v>0</v>
      </c>
      <c r="AG37" s="574">
        <f t="shared" si="5"/>
        <v>0</v>
      </c>
      <c r="AH37" s="574">
        <f t="shared" si="5"/>
        <v>0</v>
      </c>
      <c r="AI37" s="574">
        <f t="shared" si="5"/>
        <v>0</v>
      </c>
      <c r="AJ37" s="574">
        <f t="shared" si="5"/>
        <v>0</v>
      </c>
      <c r="AK37" s="574">
        <f t="shared" si="5"/>
        <v>0</v>
      </c>
      <c r="AL37" s="574">
        <f t="shared" si="5"/>
        <v>0</v>
      </c>
      <c r="AM37" s="574">
        <f t="shared" si="5"/>
        <v>0</v>
      </c>
      <c r="AN37" s="574">
        <f t="shared" si="5"/>
        <v>0</v>
      </c>
      <c r="AO37" s="574">
        <f t="shared" si="5"/>
        <v>0</v>
      </c>
      <c r="AP37" s="574">
        <f t="shared" si="5"/>
        <v>0</v>
      </c>
      <c r="AQ37" s="574">
        <f t="shared" si="5"/>
        <v>0</v>
      </c>
      <c r="AR37" s="574">
        <f t="shared" si="5"/>
        <v>0</v>
      </c>
      <c r="AS37" s="574">
        <f t="shared" si="5"/>
        <v>0</v>
      </c>
      <c r="AT37" s="574">
        <f t="shared" si="5"/>
        <v>0</v>
      </c>
      <c r="AU37" s="574">
        <f t="shared" si="5"/>
        <v>0</v>
      </c>
      <c r="AV37" s="574">
        <f t="shared" si="5"/>
        <v>0</v>
      </c>
      <c r="AW37" s="574">
        <f t="shared" si="5"/>
        <v>0</v>
      </c>
      <c r="AX37" s="574">
        <f t="shared" si="5"/>
        <v>0</v>
      </c>
      <c r="AY37" s="574">
        <f t="shared" si="5"/>
        <v>0</v>
      </c>
      <c r="AZ37" s="574">
        <f t="shared" si="5"/>
        <v>0</v>
      </c>
      <c r="BA37" s="574">
        <f t="shared" si="5"/>
        <v>0</v>
      </c>
      <c r="BB37" s="574">
        <f t="shared" si="5"/>
        <v>0</v>
      </c>
      <c r="BC37" s="574">
        <f t="shared" si="5"/>
        <v>0</v>
      </c>
      <c r="BD37" s="574">
        <f t="shared" si="5"/>
        <v>0</v>
      </c>
      <c r="BE37" s="574">
        <f t="shared" si="5"/>
        <v>0</v>
      </c>
      <c r="BF37" s="574">
        <f t="shared" si="5"/>
        <v>0</v>
      </c>
      <c r="BG37" s="574">
        <f t="shared" si="5"/>
        <v>0</v>
      </c>
      <c r="BH37" s="574">
        <f t="shared" si="5"/>
        <v>0</v>
      </c>
      <c r="BI37" s="574">
        <f t="shared" si="5"/>
        <v>0</v>
      </c>
      <c r="BJ37" s="574">
        <f t="shared" si="5"/>
        <v>0</v>
      </c>
      <c r="BK37" s="574">
        <f t="shared" si="5"/>
        <v>0</v>
      </c>
      <c r="BL37" s="574">
        <f t="shared" si="5"/>
        <v>0</v>
      </c>
      <c r="BM37" s="574">
        <f t="shared" si="5"/>
        <v>0</v>
      </c>
      <c r="BN37" s="574">
        <f t="shared" si="5"/>
        <v>0</v>
      </c>
      <c r="BO37" s="574">
        <f t="shared" si="5"/>
        <v>0</v>
      </c>
      <c r="BP37" s="574">
        <f t="shared" si="5"/>
        <v>0</v>
      </c>
      <c r="BQ37" s="574">
        <f t="shared" si="5"/>
        <v>0</v>
      </c>
      <c r="BR37" s="574">
        <f t="shared" si="5"/>
        <v>0</v>
      </c>
      <c r="BS37" s="574">
        <f t="shared" ref="BS37:BU37" si="6">BS38+BS42</f>
        <v>0</v>
      </c>
      <c r="BT37" s="574">
        <f t="shared" si="6"/>
        <v>0</v>
      </c>
      <c r="BU37" s="574">
        <f t="shared" si="6"/>
        <v>0</v>
      </c>
    </row>
    <row r="38" spans="1:73" x14ac:dyDescent="0.35">
      <c r="A38" s="55" t="s">
        <v>414</v>
      </c>
      <c r="B38" s="202"/>
      <c r="C38" s="459"/>
      <c r="D38" s="311"/>
      <c r="E38" s="202"/>
      <c r="F38" s="652"/>
      <c r="G38" s="652"/>
      <c r="H38" s="652"/>
      <c r="I38" s="652"/>
      <c r="J38" s="652"/>
      <c r="K38" s="652"/>
      <c r="L38" s="652"/>
      <c r="M38" s="652"/>
      <c r="N38" s="652"/>
      <c r="O38" s="652"/>
      <c r="P38" s="652"/>
      <c r="Q38" s="652"/>
      <c r="R38" s="652"/>
      <c r="S38" s="652"/>
      <c r="T38" s="652"/>
      <c r="U38" s="652"/>
      <c r="V38" s="652"/>
      <c r="W38" s="652"/>
      <c r="X38" s="652"/>
      <c r="Y38" s="652"/>
      <c r="Z38" s="652"/>
      <c r="AA38" s="652"/>
      <c r="AB38" s="652"/>
      <c r="AC38" s="652"/>
      <c r="AD38" s="652"/>
      <c r="AE38" s="652"/>
      <c r="AF38" s="652"/>
      <c r="AG38" s="652"/>
      <c r="AH38" s="652"/>
      <c r="AI38" s="652"/>
      <c r="AJ38" s="652"/>
      <c r="AK38" s="652"/>
      <c r="AL38" s="652"/>
      <c r="AM38" s="652"/>
      <c r="AN38" s="652"/>
      <c r="AO38" s="652"/>
      <c r="AP38" s="652"/>
      <c r="AQ38" s="652"/>
      <c r="AR38" s="652"/>
      <c r="AS38" s="652"/>
      <c r="AT38" s="652"/>
      <c r="AU38" s="652"/>
      <c r="AV38" s="652"/>
      <c r="AW38" s="652"/>
      <c r="AX38" s="652"/>
      <c r="AY38" s="652"/>
      <c r="AZ38" s="652"/>
      <c r="BA38" s="652"/>
      <c r="BB38" s="652"/>
      <c r="BC38" s="652"/>
      <c r="BD38" s="652"/>
      <c r="BE38" s="652"/>
      <c r="BF38" s="652"/>
      <c r="BG38" s="652"/>
      <c r="BH38" s="652"/>
      <c r="BI38" s="652"/>
      <c r="BJ38" s="652"/>
      <c r="BK38" s="652"/>
      <c r="BL38" s="652"/>
      <c r="BM38" s="652"/>
      <c r="BN38" s="652"/>
      <c r="BO38" s="652"/>
      <c r="BP38" s="652"/>
      <c r="BQ38" s="652"/>
      <c r="BR38" s="652"/>
      <c r="BS38" s="652"/>
      <c r="BT38" s="652"/>
      <c r="BU38" s="652"/>
    </row>
    <row r="39" spans="1:73" s="817" customFormat="1" ht="15.75" customHeight="1" x14ac:dyDescent="0.35">
      <c r="A39" s="413" t="s">
        <v>550</v>
      </c>
      <c r="B39" s="352"/>
      <c r="C39" s="461"/>
      <c r="D39" s="823"/>
      <c r="E39" s="350"/>
      <c r="F39" s="575"/>
      <c r="G39" s="575"/>
      <c r="H39" s="575"/>
      <c r="I39" s="575"/>
      <c r="J39" s="575"/>
      <c r="K39" s="575"/>
      <c r="L39" s="575"/>
      <c r="M39" s="575"/>
      <c r="N39" s="575"/>
      <c r="O39" s="575"/>
      <c r="P39" s="575"/>
      <c r="Q39" s="575"/>
      <c r="R39" s="575"/>
      <c r="S39" s="575"/>
      <c r="T39" s="575"/>
      <c r="U39" s="575"/>
      <c r="V39" s="575"/>
      <c r="W39" s="575"/>
      <c r="X39" s="575"/>
      <c r="Y39" s="575"/>
      <c r="Z39" s="575"/>
      <c r="AA39" s="575"/>
      <c r="AB39" s="575"/>
      <c r="AC39" s="575"/>
      <c r="AD39" s="575"/>
      <c r="AE39" s="575"/>
      <c r="AF39" s="575"/>
      <c r="AG39" s="575"/>
      <c r="AH39" s="575"/>
      <c r="AI39" s="575"/>
      <c r="AJ39" s="575"/>
      <c r="AK39" s="575"/>
      <c r="AL39" s="575"/>
      <c r="AM39" s="575"/>
      <c r="AN39" s="575"/>
      <c r="AO39" s="575"/>
      <c r="AP39" s="575"/>
      <c r="AQ39" s="575"/>
      <c r="AR39" s="575"/>
      <c r="AS39" s="575"/>
      <c r="AT39" s="575"/>
      <c r="AU39" s="575"/>
      <c r="AV39" s="575"/>
      <c r="AW39" s="575"/>
      <c r="AX39" s="575"/>
      <c r="AY39" s="575"/>
      <c r="AZ39" s="575"/>
      <c r="BA39" s="575"/>
      <c r="BB39" s="575"/>
      <c r="BC39" s="575"/>
      <c r="BD39" s="575"/>
      <c r="BE39" s="575"/>
      <c r="BF39" s="575"/>
      <c r="BG39" s="575"/>
      <c r="BH39" s="575"/>
      <c r="BI39" s="575"/>
      <c r="BJ39" s="575"/>
      <c r="BK39" s="575"/>
      <c r="BL39" s="575"/>
      <c r="BM39" s="575"/>
      <c r="BN39" s="575"/>
      <c r="BO39" s="575"/>
      <c r="BP39" s="575"/>
      <c r="BQ39" s="575"/>
      <c r="BR39" s="575"/>
      <c r="BS39" s="575"/>
      <c r="BT39" s="575"/>
      <c r="BU39" s="575"/>
    </row>
    <row r="40" spans="1:73" s="817" customFormat="1" ht="15.75" customHeight="1" x14ac:dyDescent="0.35">
      <c r="A40" s="413" t="s">
        <v>551</v>
      </c>
      <c r="B40" s="352"/>
      <c r="C40" s="461"/>
      <c r="D40" s="823"/>
      <c r="E40" s="350"/>
      <c r="F40" s="575"/>
      <c r="G40" s="575"/>
      <c r="H40" s="575"/>
      <c r="I40" s="575"/>
      <c r="J40" s="575"/>
      <c r="K40" s="575"/>
      <c r="L40" s="575"/>
      <c r="M40" s="575"/>
      <c r="N40" s="575"/>
      <c r="O40" s="575"/>
      <c r="P40" s="575"/>
      <c r="Q40" s="575"/>
      <c r="R40" s="575"/>
      <c r="S40" s="575"/>
      <c r="T40" s="575"/>
      <c r="U40" s="575"/>
      <c r="V40" s="575"/>
      <c r="W40" s="575"/>
      <c r="X40" s="575"/>
      <c r="Y40" s="575"/>
      <c r="Z40" s="575"/>
      <c r="AA40" s="575"/>
      <c r="AB40" s="575"/>
      <c r="AC40" s="575"/>
      <c r="AD40" s="575"/>
      <c r="AE40" s="575"/>
      <c r="AF40" s="575"/>
      <c r="AG40" s="575"/>
      <c r="AH40" s="575"/>
      <c r="AI40" s="575"/>
      <c r="AJ40" s="575"/>
      <c r="AK40" s="575"/>
      <c r="AL40" s="575"/>
      <c r="AM40" s="575"/>
      <c r="AN40" s="575"/>
      <c r="AO40" s="575"/>
      <c r="AP40" s="575"/>
      <c r="AQ40" s="575"/>
      <c r="AR40" s="575"/>
      <c r="AS40" s="575"/>
      <c r="AT40" s="575"/>
      <c r="AU40" s="575"/>
      <c r="AV40" s="575"/>
      <c r="AW40" s="575"/>
      <c r="AX40" s="575"/>
      <c r="AY40" s="575"/>
      <c r="AZ40" s="575"/>
      <c r="BA40" s="575"/>
      <c r="BB40" s="575"/>
      <c r="BC40" s="575"/>
      <c r="BD40" s="575"/>
      <c r="BE40" s="575"/>
      <c r="BF40" s="575"/>
      <c r="BG40" s="575"/>
      <c r="BH40" s="575"/>
      <c r="BI40" s="575"/>
      <c r="BJ40" s="575"/>
      <c r="BK40" s="575"/>
      <c r="BL40" s="575"/>
      <c r="BM40" s="575"/>
      <c r="BN40" s="575"/>
      <c r="BO40" s="575"/>
      <c r="BP40" s="575"/>
      <c r="BQ40" s="575"/>
      <c r="BR40" s="575"/>
      <c r="BS40" s="575"/>
      <c r="BT40" s="575"/>
      <c r="BU40" s="575"/>
    </row>
    <row r="41" spans="1:73" s="817" customFormat="1" ht="15.75" customHeight="1" x14ac:dyDescent="0.35">
      <c r="A41" s="413" t="s">
        <v>552</v>
      </c>
      <c r="B41" s="352"/>
      <c r="C41" s="461"/>
      <c r="D41" s="823"/>
      <c r="E41" s="350"/>
      <c r="F41" s="575"/>
      <c r="G41" s="575"/>
      <c r="H41" s="575"/>
      <c r="I41" s="575"/>
      <c r="J41" s="575"/>
      <c r="K41" s="575"/>
      <c r="L41" s="575"/>
      <c r="M41" s="575"/>
      <c r="N41" s="575"/>
      <c r="O41" s="575"/>
      <c r="P41" s="575"/>
      <c r="Q41" s="575"/>
      <c r="R41" s="575"/>
      <c r="S41" s="575"/>
      <c r="T41" s="575"/>
      <c r="U41" s="575"/>
      <c r="V41" s="575"/>
      <c r="W41" s="575"/>
      <c r="X41" s="575"/>
      <c r="Y41" s="575"/>
      <c r="Z41" s="575"/>
      <c r="AA41" s="575"/>
      <c r="AB41" s="575"/>
      <c r="AC41" s="575"/>
      <c r="AD41" s="575"/>
      <c r="AE41" s="575"/>
      <c r="AF41" s="575"/>
      <c r="AG41" s="575"/>
      <c r="AH41" s="575"/>
      <c r="AI41" s="575"/>
      <c r="AJ41" s="575"/>
      <c r="AK41" s="575"/>
      <c r="AL41" s="575"/>
      <c r="AM41" s="575"/>
      <c r="AN41" s="575"/>
      <c r="AO41" s="575"/>
      <c r="AP41" s="575"/>
      <c r="AQ41" s="575"/>
      <c r="AR41" s="575"/>
      <c r="AS41" s="575"/>
      <c r="AT41" s="575"/>
      <c r="AU41" s="575"/>
      <c r="AV41" s="575"/>
      <c r="AW41" s="575"/>
      <c r="AX41" s="575"/>
      <c r="AY41" s="575"/>
      <c r="AZ41" s="575"/>
      <c r="BA41" s="575"/>
      <c r="BB41" s="575"/>
      <c r="BC41" s="575"/>
      <c r="BD41" s="575"/>
      <c r="BE41" s="575"/>
      <c r="BF41" s="575"/>
      <c r="BG41" s="575"/>
      <c r="BH41" s="575"/>
      <c r="BI41" s="575"/>
      <c r="BJ41" s="575"/>
      <c r="BK41" s="575"/>
      <c r="BL41" s="575"/>
      <c r="BM41" s="575"/>
      <c r="BN41" s="575"/>
      <c r="BO41" s="575"/>
      <c r="BP41" s="575"/>
      <c r="BQ41" s="575"/>
      <c r="BR41" s="575"/>
      <c r="BS41" s="575"/>
      <c r="BT41" s="575"/>
      <c r="BU41" s="575"/>
    </row>
    <row r="42" spans="1:73" x14ac:dyDescent="0.35">
      <c r="A42" s="419" t="s">
        <v>415</v>
      </c>
      <c r="B42" s="352"/>
      <c r="C42" s="460"/>
      <c r="D42" s="354"/>
      <c r="E42" s="355"/>
      <c r="F42" s="575"/>
      <c r="G42" s="575"/>
      <c r="H42" s="575"/>
      <c r="I42" s="575"/>
      <c r="J42" s="652"/>
      <c r="K42" s="652"/>
      <c r="L42" s="652"/>
      <c r="M42" s="652"/>
      <c r="N42" s="652"/>
      <c r="O42" s="652"/>
      <c r="P42" s="652"/>
      <c r="Q42" s="652"/>
      <c r="R42" s="652"/>
      <c r="S42" s="652"/>
      <c r="T42" s="652"/>
      <c r="U42" s="652"/>
      <c r="V42" s="652"/>
      <c r="W42" s="652"/>
      <c r="X42" s="652"/>
      <c r="Y42" s="652"/>
      <c r="Z42" s="652"/>
      <c r="AA42" s="652"/>
      <c r="AB42" s="652"/>
      <c r="AC42" s="652"/>
      <c r="AD42" s="652"/>
      <c r="AE42" s="652"/>
      <c r="AF42" s="652"/>
      <c r="AG42" s="652"/>
      <c r="AH42" s="652"/>
      <c r="AI42" s="652"/>
      <c r="AJ42" s="652"/>
      <c r="AK42" s="652"/>
      <c r="AL42" s="652"/>
      <c r="AM42" s="652"/>
      <c r="AN42" s="652"/>
      <c r="AO42" s="652"/>
      <c r="AP42" s="652"/>
      <c r="AQ42" s="652"/>
      <c r="AR42" s="652"/>
      <c r="AS42" s="652"/>
      <c r="AT42" s="652"/>
      <c r="AU42" s="652"/>
      <c r="AV42" s="652"/>
      <c r="AW42" s="575"/>
      <c r="AX42" s="575"/>
      <c r="AY42" s="575"/>
      <c r="AZ42" s="575"/>
      <c r="BA42" s="575"/>
      <c r="BB42" s="575"/>
      <c r="BC42" s="575"/>
      <c r="BD42" s="575"/>
      <c r="BE42" s="575"/>
      <c r="BF42" s="575"/>
      <c r="BG42" s="575"/>
      <c r="BH42" s="575"/>
      <c r="BI42" s="575"/>
      <c r="BJ42" s="575"/>
      <c r="BK42" s="575"/>
      <c r="BL42" s="575"/>
      <c r="BM42" s="575"/>
      <c r="BN42" s="575"/>
      <c r="BO42" s="575"/>
      <c r="BP42" s="575"/>
      <c r="BQ42" s="575"/>
      <c r="BR42" s="575"/>
      <c r="BS42" s="575"/>
      <c r="BT42" s="575"/>
      <c r="BU42" s="575"/>
    </row>
    <row r="43" spans="1:73" s="817" customFormat="1" ht="15.75" customHeight="1" x14ac:dyDescent="0.35">
      <c r="A43" s="413" t="str">
        <f>IF($A$1="ATLANDES", "dont classe A","dont classe 3")</f>
        <v>dont classe 3</v>
      </c>
      <c r="B43" s="352"/>
      <c r="C43" s="461"/>
      <c r="D43" s="823"/>
      <c r="E43" s="350"/>
      <c r="F43" s="575"/>
      <c r="G43" s="575"/>
      <c r="H43" s="575"/>
      <c r="I43" s="575"/>
      <c r="J43" s="575"/>
      <c r="K43" s="575"/>
      <c r="L43" s="575"/>
      <c r="M43" s="575"/>
      <c r="N43" s="575"/>
      <c r="O43" s="575"/>
      <c r="P43" s="575"/>
      <c r="Q43" s="575"/>
      <c r="R43" s="575"/>
      <c r="S43" s="575"/>
      <c r="T43" s="575"/>
      <c r="U43" s="575"/>
      <c r="V43" s="575"/>
      <c r="W43" s="575"/>
      <c r="X43" s="575"/>
      <c r="Y43" s="575"/>
      <c r="Z43" s="575"/>
      <c r="AA43" s="575"/>
      <c r="AB43" s="575"/>
      <c r="AC43" s="575"/>
      <c r="AD43" s="575"/>
      <c r="AE43" s="575"/>
      <c r="AF43" s="575"/>
      <c r="AG43" s="575"/>
      <c r="AH43" s="575"/>
      <c r="AI43" s="575"/>
      <c r="AJ43" s="575"/>
      <c r="AK43" s="575"/>
      <c r="AL43" s="575"/>
      <c r="AM43" s="575"/>
      <c r="AN43" s="575"/>
      <c r="AO43" s="575"/>
      <c r="AP43" s="575"/>
      <c r="AQ43" s="575"/>
      <c r="AR43" s="575"/>
      <c r="AS43" s="575"/>
      <c r="AT43" s="575"/>
      <c r="AU43" s="575"/>
      <c r="AV43" s="575"/>
      <c r="AW43" s="575"/>
      <c r="AX43" s="575"/>
      <c r="AY43" s="575"/>
      <c r="AZ43" s="575"/>
      <c r="BA43" s="575"/>
      <c r="BB43" s="575"/>
      <c r="BC43" s="575"/>
      <c r="BD43" s="575"/>
      <c r="BE43" s="575"/>
      <c r="BF43" s="575"/>
      <c r="BG43" s="575"/>
      <c r="BH43" s="575"/>
      <c r="BI43" s="575"/>
      <c r="BJ43" s="575"/>
      <c r="BK43" s="575"/>
      <c r="BL43" s="575"/>
      <c r="BM43" s="575"/>
      <c r="BN43" s="575"/>
      <c r="BO43" s="575"/>
      <c r="BP43" s="575"/>
      <c r="BQ43" s="575"/>
      <c r="BR43" s="575"/>
      <c r="BS43" s="575"/>
      <c r="BT43" s="575"/>
      <c r="BU43" s="575"/>
    </row>
    <row r="44" spans="1:73" s="817" customFormat="1" ht="15.75" customHeight="1" x14ac:dyDescent="0.35">
      <c r="A44" s="413" t="str">
        <f>IF($A$1="ATLANDES", "dont classe B","dont classe 4")</f>
        <v>dont classe 4</v>
      </c>
      <c r="B44" s="352"/>
      <c r="C44" s="461"/>
      <c r="D44" s="823"/>
      <c r="E44" s="350"/>
      <c r="F44" s="575"/>
      <c r="G44" s="575"/>
      <c r="H44" s="575"/>
      <c r="I44" s="575"/>
      <c r="J44" s="575"/>
      <c r="K44" s="575"/>
      <c r="L44" s="575"/>
      <c r="M44" s="575"/>
      <c r="N44" s="575"/>
      <c r="O44" s="575"/>
      <c r="P44" s="575"/>
      <c r="Q44" s="575"/>
      <c r="R44" s="575"/>
      <c r="S44" s="575"/>
      <c r="T44" s="575"/>
      <c r="U44" s="575"/>
      <c r="V44" s="575"/>
      <c r="W44" s="575"/>
      <c r="X44" s="575"/>
      <c r="Y44" s="575"/>
      <c r="Z44" s="575"/>
      <c r="AA44" s="575"/>
      <c r="AB44" s="575"/>
      <c r="AC44" s="575"/>
      <c r="AD44" s="575"/>
      <c r="AE44" s="575"/>
      <c r="AF44" s="575"/>
      <c r="AG44" s="575"/>
      <c r="AH44" s="575"/>
      <c r="AI44" s="575"/>
      <c r="AJ44" s="575"/>
      <c r="AK44" s="575"/>
      <c r="AL44" s="575"/>
      <c r="AM44" s="575"/>
      <c r="AN44" s="575"/>
      <c r="AO44" s="575"/>
      <c r="AP44" s="575"/>
      <c r="AQ44" s="575"/>
      <c r="AR44" s="575"/>
      <c r="AS44" s="575"/>
      <c r="AT44" s="575"/>
      <c r="AU44" s="575"/>
      <c r="AV44" s="575"/>
      <c r="AW44" s="575"/>
      <c r="AX44" s="575"/>
      <c r="AY44" s="575"/>
      <c r="AZ44" s="575"/>
      <c r="BA44" s="575"/>
      <c r="BB44" s="575"/>
      <c r="BC44" s="575"/>
      <c r="BD44" s="575"/>
      <c r="BE44" s="575"/>
      <c r="BF44" s="575"/>
      <c r="BG44" s="575"/>
      <c r="BH44" s="575"/>
      <c r="BI44" s="575"/>
      <c r="BJ44" s="575"/>
      <c r="BK44" s="575"/>
      <c r="BL44" s="575"/>
      <c r="BM44" s="575"/>
      <c r="BN44" s="575"/>
      <c r="BO44" s="575"/>
      <c r="BP44" s="575"/>
      <c r="BQ44" s="575"/>
      <c r="BR44" s="575"/>
      <c r="BS44" s="575"/>
      <c r="BT44" s="575"/>
      <c r="BU44" s="575"/>
    </row>
    <row r="45" spans="1:73" s="817" customFormat="1" ht="15.75" customHeight="1" x14ac:dyDescent="0.35">
      <c r="A45" s="413" t="str">
        <f>IF($A$1="ATLANDES", "dont classe C","")</f>
        <v/>
      </c>
      <c r="B45" s="352"/>
      <c r="C45" s="461"/>
      <c r="D45" s="823"/>
      <c r="E45" s="350"/>
      <c r="F45" s="589"/>
      <c r="G45" s="589"/>
      <c r="H45" s="589"/>
      <c r="I45" s="589"/>
      <c r="J45" s="589"/>
      <c r="K45" s="589"/>
      <c r="L45" s="589"/>
      <c r="M45" s="589"/>
      <c r="N45" s="589"/>
      <c r="O45" s="589"/>
      <c r="P45" s="589"/>
      <c r="Q45" s="589"/>
      <c r="R45" s="589"/>
      <c r="S45" s="589"/>
      <c r="T45" s="589"/>
      <c r="U45" s="589"/>
      <c r="V45" s="589"/>
      <c r="W45" s="589"/>
      <c r="X45" s="589"/>
      <c r="Y45" s="589"/>
      <c r="Z45" s="589"/>
      <c r="AA45" s="589"/>
      <c r="AB45" s="589"/>
      <c r="AC45" s="589"/>
      <c r="AD45" s="589"/>
      <c r="AE45" s="589"/>
      <c r="AF45" s="589"/>
      <c r="AG45" s="589"/>
      <c r="AH45" s="589"/>
      <c r="AI45" s="589"/>
      <c r="AJ45" s="589"/>
      <c r="AK45" s="589"/>
      <c r="AL45" s="589"/>
      <c r="AM45" s="589"/>
      <c r="AN45" s="589"/>
      <c r="AO45" s="589"/>
      <c r="AP45" s="589"/>
      <c r="AQ45" s="589"/>
      <c r="AR45" s="589"/>
      <c r="AS45" s="589"/>
      <c r="AT45" s="589"/>
      <c r="AU45" s="589"/>
      <c r="AV45" s="589"/>
      <c r="AW45" s="589"/>
      <c r="AX45" s="589"/>
      <c r="AY45" s="589"/>
      <c r="AZ45" s="589"/>
      <c r="BA45" s="589"/>
      <c r="BB45" s="589"/>
      <c r="BC45" s="589"/>
      <c r="BD45" s="589"/>
      <c r="BE45" s="589"/>
      <c r="BF45" s="589"/>
      <c r="BG45" s="589"/>
      <c r="BH45" s="589"/>
      <c r="BI45" s="589"/>
      <c r="BJ45" s="589"/>
      <c r="BK45" s="589"/>
      <c r="BL45" s="589"/>
      <c r="BM45" s="589"/>
      <c r="BN45" s="589"/>
      <c r="BO45" s="589"/>
      <c r="BP45" s="589"/>
      <c r="BQ45" s="589"/>
      <c r="BR45" s="589"/>
      <c r="BS45" s="589"/>
      <c r="BT45" s="589"/>
      <c r="BU45" s="589"/>
    </row>
    <row r="46" spans="1:73" s="825" customFormat="1" ht="15" customHeight="1" x14ac:dyDescent="0.3">
      <c r="A46" s="294" t="s">
        <v>558</v>
      </c>
      <c r="B46" s="114" t="s">
        <v>555</v>
      </c>
      <c r="C46" s="199"/>
      <c r="D46" s="336"/>
      <c r="E46" s="824" t="str">
        <f>'9. Checks (ART)'!E15</f>
        <v>OK</v>
      </c>
      <c r="F46" s="295"/>
      <c r="G46" s="295"/>
      <c r="H46" s="295"/>
      <c r="I46" s="295"/>
      <c r="J46" s="295"/>
      <c r="K46" s="295"/>
      <c r="L46" s="295"/>
      <c r="M46" s="295"/>
      <c r="N46" s="295"/>
      <c r="O46" s="295"/>
      <c r="P46" s="295"/>
      <c r="Q46" s="295"/>
      <c r="R46" s="295"/>
      <c r="S46" s="295"/>
      <c r="T46" s="295"/>
      <c r="U46" s="295"/>
      <c r="V46" s="295"/>
      <c r="W46" s="295"/>
      <c r="X46" s="295"/>
      <c r="Y46" s="295"/>
      <c r="Z46" s="295"/>
      <c r="AA46" s="295"/>
      <c r="AB46" s="295"/>
      <c r="AC46" s="295"/>
      <c r="AD46" s="295"/>
      <c r="AE46" s="295"/>
      <c r="AF46" s="295"/>
      <c r="AG46" s="295"/>
      <c r="AH46" s="295"/>
      <c r="AI46" s="295"/>
      <c r="AJ46" s="295"/>
      <c r="AK46" s="295"/>
      <c r="AL46" s="295"/>
      <c r="AM46" s="295"/>
      <c r="AN46" s="295"/>
      <c r="AO46" s="295"/>
      <c r="AP46" s="295"/>
      <c r="AQ46" s="295"/>
      <c r="AR46" s="295"/>
      <c r="AS46" s="295"/>
      <c r="AT46" s="295"/>
      <c r="AU46" s="295"/>
      <c r="AV46" s="295"/>
      <c r="AW46" s="295"/>
      <c r="AX46" s="295"/>
      <c r="AY46" s="295"/>
      <c r="AZ46" s="295"/>
      <c r="BA46" s="295"/>
      <c r="BB46" s="295"/>
      <c r="BC46" s="295"/>
      <c r="BD46" s="295"/>
      <c r="BE46" s="295"/>
      <c r="BF46" s="295"/>
      <c r="BG46" s="295"/>
      <c r="BH46" s="295"/>
      <c r="BI46" s="295"/>
      <c r="BJ46" s="295"/>
      <c r="BK46" s="295"/>
      <c r="BL46" s="295"/>
      <c r="BM46" s="295"/>
      <c r="BN46" s="295"/>
      <c r="BO46" s="295"/>
      <c r="BP46" s="295"/>
      <c r="BQ46" s="295"/>
      <c r="BR46" s="295"/>
      <c r="BS46" s="295"/>
      <c r="BT46" s="295"/>
      <c r="BU46" s="295"/>
    </row>
    <row r="47" spans="1:73" s="825" customFormat="1" ht="15" customHeight="1" x14ac:dyDescent="0.3">
      <c r="A47" s="294" t="s">
        <v>557</v>
      </c>
      <c r="B47" s="114" t="s">
        <v>556</v>
      </c>
      <c r="C47" s="199"/>
      <c r="D47" s="336"/>
      <c r="E47" s="824" t="str">
        <f>'9. Checks (ART)'!E16</f>
        <v>OK</v>
      </c>
      <c r="F47" s="295"/>
      <c r="G47" s="295"/>
      <c r="H47" s="295"/>
      <c r="I47" s="295"/>
      <c r="J47" s="295"/>
      <c r="K47" s="295"/>
      <c r="L47" s="295"/>
      <c r="M47" s="295"/>
      <c r="N47" s="295"/>
      <c r="O47" s="295"/>
      <c r="P47" s="295"/>
      <c r="Q47" s="295"/>
      <c r="R47" s="295"/>
      <c r="S47" s="295"/>
      <c r="T47" s="295"/>
      <c r="U47" s="295"/>
      <c r="V47" s="295"/>
      <c r="W47" s="295"/>
      <c r="X47" s="295"/>
      <c r="Y47" s="295"/>
      <c r="Z47" s="295"/>
      <c r="AA47" s="295"/>
      <c r="AB47" s="295"/>
      <c r="AC47" s="295"/>
      <c r="AD47" s="295"/>
      <c r="AE47" s="295"/>
      <c r="AF47" s="295"/>
      <c r="AG47" s="295"/>
      <c r="AH47" s="295"/>
      <c r="AI47" s="295"/>
      <c r="AJ47" s="295"/>
      <c r="AK47" s="295"/>
      <c r="AL47" s="295"/>
      <c r="AM47" s="295"/>
      <c r="AN47" s="295"/>
      <c r="AO47" s="295"/>
      <c r="AP47" s="295"/>
      <c r="AQ47" s="295"/>
      <c r="AR47" s="295"/>
      <c r="AS47" s="295"/>
      <c r="AT47" s="295"/>
      <c r="AU47" s="295"/>
      <c r="AV47" s="295"/>
      <c r="AW47" s="295"/>
      <c r="AX47" s="295"/>
      <c r="AY47" s="295"/>
      <c r="AZ47" s="295"/>
      <c r="BA47" s="295"/>
      <c r="BB47" s="295"/>
      <c r="BC47" s="295"/>
      <c r="BD47" s="295"/>
      <c r="BE47" s="295"/>
      <c r="BF47" s="295"/>
      <c r="BG47" s="295"/>
      <c r="BH47" s="295"/>
      <c r="BI47" s="295"/>
      <c r="BJ47" s="295"/>
      <c r="BK47" s="295"/>
      <c r="BL47" s="295"/>
      <c r="BM47" s="295"/>
      <c r="BN47" s="295"/>
      <c r="BO47" s="295"/>
      <c r="BP47" s="295"/>
      <c r="BQ47" s="295"/>
      <c r="BR47" s="295"/>
      <c r="BS47" s="295"/>
      <c r="BT47" s="295"/>
      <c r="BU47" s="295"/>
    </row>
    <row r="48" spans="1:73" s="196" customFormat="1" x14ac:dyDescent="0.35">
      <c r="A48" s="197" t="s">
        <v>35</v>
      </c>
      <c r="B48" s="198"/>
      <c r="C48" s="478"/>
      <c r="D48" s="310"/>
      <c r="E48" s="198"/>
      <c r="F48" s="576">
        <f t="shared" ref="F48:Y48" si="7">SUM(F49:F51)</f>
        <v>0</v>
      </c>
      <c r="G48" s="576">
        <f t="shared" si="7"/>
        <v>0</v>
      </c>
      <c r="H48" s="576">
        <f t="shared" si="7"/>
        <v>0</v>
      </c>
      <c r="I48" s="576">
        <f t="shared" si="7"/>
        <v>0</v>
      </c>
      <c r="J48" s="576">
        <f t="shared" si="7"/>
        <v>0</v>
      </c>
      <c r="K48" s="576">
        <f t="shared" si="7"/>
        <v>0</v>
      </c>
      <c r="L48" s="576">
        <f t="shared" si="7"/>
        <v>0</v>
      </c>
      <c r="M48" s="576">
        <f t="shared" si="7"/>
        <v>0</v>
      </c>
      <c r="N48" s="576">
        <f t="shared" si="7"/>
        <v>0</v>
      </c>
      <c r="O48" s="576">
        <f t="shared" si="7"/>
        <v>0</v>
      </c>
      <c r="P48" s="576">
        <f t="shared" si="7"/>
        <v>0</v>
      </c>
      <c r="Q48" s="576">
        <f t="shared" si="7"/>
        <v>0</v>
      </c>
      <c r="R48" s="576">
        <f t="shared" si="7"/>
        <v>0</v>
      </c>
      <c r="S48" s="576">
        <f t="shared" si="7"/>
        <v>0</v>
      </c>
      <c r="T48" s="576">
        <f t="shared" si="7"/>
        <v>0</v>
      </c>
      <c r="U48" s="576">
        <f t="shared" si="7"/>
        <v>0</v>
      </c>
      <c r="V48" s="576">
        <f t="shared" si="7"/>
        <v>0</v>
      </c>
      <c r="W48" s="576">
        <f t="shared" si="7"/>
        <v>0</v>
      </c>
      <c r="X48" s="576">
        <f t="shared" si="7"/>
        <v>0</v>
      </c>
      <c r="Y48" s="576">
        <f t="shared" si="7"/>
        <v>0</v>
      </c>
      <c r="Z48" s="576">
        <f t="shared" ref="Z48:BU48" si="8">SUM(Z49:Z51)</f>
        <v>0</v>
      </c>
      <c r="AA48" s="576">
        <f t="shared" si="8"/>
        <v>0</v>
      </c>
      <c r="AB48" s="576">
        <f t="shared" si="8"/>
        <v>0</v>
      </c>
      <c r="AC48" s="576">
        <f t="shared" si="8"/>
        <v>0</v>
      </c>
      <c r="AD48" s="576">
        <f t="shared" si="8"/>
        <v>0</v>
      </c>
      <c r="AE48" s="576">
        <f t="shared" si="8"/>
        <v>0</v>
      </c>
      <c r="AF48" s="576">
        <f t="shared" si="8"/>
        <v>0</v>
      </c>
      <c r="AG48" s="576">
        <f t="shared" si="8"/>
        <v>0</v>
      </c>
      <c r="AH48" s="576">
        <f t="shared" si="8"/>
        <v>0</v>
      </c>
      <c r="AI48" s="576">
        <f t="shared" si="8"/>
        <v>0</v>
      </c>
      <c r="AJ48" s="576">
        <f t="shared" si="8"/>
        <v>0</v>
      </c>
      <c r="AK48" s="576">
        <f t="shared" si="8"/>
        <v>0</v>
      </c>
      <c r="AL48" s="576">
        <f t="shared" si="8"/>
        <v>0</v>
      </c>
      <c r="AM48" s="576">
        <f t="shared" si="8"/>
        <v>0</v>
      </c>
      <c r="AN48" s="576">
        <f t="shared" si="8"/>
        <v>0</v>
      </c>
      <c r="AO48" s="576">
        <f t="shared" si="8"/>
        <v>0</v>
      </c>
      <c r="AP48" s="576">
        <f t="shared" si="8"/>
        <v>0</v>
      </c>
      <c r="AQ48" s="576">
        <f t="shared" si="8"/>
        <v>0</v>
      </c>
      <c r="AR48" s="576">
        <f t="shared" si="8"/>
        <v>0</v>
      </c>
      <c r="AS48" s="576">
        <f t="shared" si="8"/>
        <v>0</v>
      </c>
      <c r="AT48" s="576">
        <f t="shared" si="8"/>
        <v>0</v>
      </c>
      <c r="AU48" s="576">
        <f t="shared" si="8"/>
        <v>0</v>
      </c>
      <c r="AV48" s="576">
        <f t="shared" si="8"/>
        <v>0</v>
      </c>
      <c r="AW48" s="576">
        <f t="shared" si="8"/>
        <v>0</v>
      </c>
      <c r="AX48" s="576">
        <f t="shared" si="8"/>
        <v>0</v>
      </c>
      <c r="AY48" s="576">
        <f t="shared" si="8"/>
        <v>0</v>
      </c>
      <c r="AZ48" s="576">
        <f t="shared" si="8"/>
        <v>0</v>
      </c>
      <c r="BA48" s="576">
        <f t="shared" si="8"/>
        <v>0</v>
      </c>
      <c r="BB48" s="576">
        <f t="shared" si="8"/>
        <v>0</v>
      </c>
      <c r="BC48" s="576">
        <f t="shared" si="8"/>
        <v>0</v>
      </c>
      <c r="BD48" s="576">
        <f t="shared" si="8"/>
        <v>0</v>
      </c>
      <c r="BE48" s="576">
        <f t="shared" si="8"/>
        <v>0</v>
      </c>
      <c r="BF48" s="576">
        <f t="shared" si="8"/>
        <v>0</v>
      </c>
      <c r="BG48" s="576">
        <f t="shared" si="8"/>
        <v>0</v>
      </c>
      <c r="BH48" s="576">
        <f t="shared" si="8"/>
        <v>0</v>
      </c>
      <c r="BI48" s="576">
        <f t="shared" si="8"/>
        <v>0</v>
      </c>
      <c r="BJ48" s="576">
        <f t="shared" si="8"/>
        <v>0</v>
      </c>
      <c r="BK48" s="576">
        <f t="shared" si="8"/>
        <v>0</v>
      </c>
      <c r="BL48" s="576">
        <f t="shared" si="8"/>
        <v>0</v>
      </c>
      <c r="BM48" s="576">
        <f t="shared" si="8"/>
        <v>0</v>
      </c>
      <c r="BN48" s="576">
        <f t="shared" si="8"/>
        <v>0</v>
      </c>
      <c r="BO48" s="576">
        <f t="shared" si="8"/>
        <v>0</v>
      </c>
      <c r="BP48" s="576">
        <f t="shared" si="8"/>
        <v>0</v>
      </c>
      <c r="BQ48" s="576">
        <f t="shared" si="8"/>
        <v>0</v>
      </c>
      <c r="BR48" s="576">
        <f t="shared" si="8"/>
        <v>0</v>
      </c>
      <c r="BS48" s="576">
        <f t="shared" si="8"/>
        <v>0</v>
      </c>
      <c r="BT48" s="576">
        <f t="shared" si="8"/>
        <v>0</v>
      </c>
      <c r="BU48" s="576">
        <f t="shared" si="8"/>
        <v>0</v>
      </c>
    </row>
    <row r="49" spans="1:73" outlineLevel="1" x14ac:dyDescent="0.35">
      <c r="A49" s="55" t="s">
        <v>219</v>
      </c>
      <c r="B49" s="202"/>
      <c r="C49" s="459"/>
      <c r="D49" s="311"/>
      <c r="E49" s="202"/>
      <c r="F49" s="575"/>
      <c r="G49" s="575"/>
      <c r="H49" s="575"/>
      <c r="I49" s="575"/>
      <c r="J49" s="575"/>
      <c r="K49" s="575"/>
      <c r="L49" s="575"/>
      <c r="M49" s="575"/>
      <c r="N49" s="575"/>
      <c r="O49" s="575"/>
      <c r="P49" s="575"/>
      <c r="Q49" s="575"/>
      <c r="R49" s="575"/>
      <c r="S49" s="575"/>
      <c r="T49" s="575"/>
      <c r="U49" s="575"/>
      <c r="V49" s="575"/>
      <c r="W49" s="575"/>
      <c r="X49" s="575"/>
      <c r="Y49" s="575"/>
      <c r="Z49" s="575"/>
      <c r="AA49" s="575"/>
      <c r="AB49" s="575"/>
      <c r="AC49" s="575"/>
      <c r="AD49" s="575"/>
      <c r="AE49" s="575"/>
      <c r="AF49" s="575"/>
      <c r="AG49" s="575"/>
      <c r="AH49" s="575"/>
      <c r="AI49" s="575"/>
      <c r="AJ49" s="575"/>
      <c r="AK49" s="575"/>
      <c r="AL49" s="575"/>
      <c r="AM49" s="575"/>
      <c r="AN49" s="575"/>
      <c r="AO49" s="575"/>
      <c r="AP49" s="575"/>
      <c r="AQ49" s="575"/>
      <c r="AR49" s="575"/>
      <c r="AS49" s="575"/>
      <c r="AT49" s="575"/>
      <c r="AU49" s="575"/>
      <c r="AV49" s="575"/>
      <c r="AW49" s="575"/>
      <c r="AX49" s="575"/>
      <c r="AY49" s="575"/>
      <c r="AZ49" s="575"/>
      <c r="BA49" s="575"/>
      <c r="BB49" s="575"/>
      <c r="BC49" s="575"/>
      <c r="BD49" s="575"/>
      <c r="BE49" s="575"/>
      <c r="BF49" s="575"/>
      <c r="BG49" s="575"/>
      <c r="BH49" s="575"/>
      <c r="BI49" s="575"/>
      <c r="BJ49" s="575"/>
      <c r="BK49" s="575"/>
      <c r="BL49" s="575"/>
      <c r="BM49" s="575"/>
      <c r="BN49" s="575"/>
      <c r="BO49" s="575"/>
      <c r="BP49" s="575"/>
      <c r="BQ49" s="575"/>
      <c r="BR49" s="575"/>
      <c r="BS49" s="575"/>
      <c r="BT49" s="575"/>
      <c r="BU49" s="575"/>
    </row>
    <row r="50" spans="1:73" outlineLevel="1" x14ac:dyDescent="0.35">
      <c r="A50" s="419" t="s">
        <v>220</v>
      </c>
      <c r="B50" s="352" t="s">
        <v>119</v>
      </c>
      <c r="C50" s="460"/>
      <c r="D50" s="354"/>
      <c r="E50" s="355"/>
      <c r="F50" s="575"/>
      <c r="G50" s="575"/>
      <c r="H50" s="575"/>
      <c r="I50" s="575"/>
      <c r="J50" s="575"/>
      <c r="K50" s="575"/>
      <c r="L50" s="575"/>
      <c r="M50" s="575"/>
      <c r="N50" s="575"/>
      <c r="O50" s="575"/>
      <c r="P50" s="575"/>
      <c r="Q50" s="575"/>
      <c r="R50" s="575"/>
      <c r="S50" s="575"/>
      <c r="T50" s="575"/>
      <c r="U50" s="575"/>
      <c r="V50" s="575"/>
      <c r="W50" s="575"/>
      <c r="X50" s="575"/>
      <c r="Y50" s="575"/>
      <c r="Z50" s="575"/>
      <c r="AA50" s="575"/>
      <c r="AB50" s="575"/>
      <c r="AC50" s="575"/>
      <c r="AD50" s="575"/>
      <c r="AE50" s="575"/>
      <c r="AF50" s="575"/>
      <c r="AG50" s="575"/>
      <c r="AH50" s="575"/>
      <c r="AI50" s="575"/>
      <c r="AJ50" s="575"/>
      <c r="AK50" s="575"/>
      <c r="AL50" s="575"/>
      <c r="AM50" s="575"/>
      <c r="AN50" s="575"/>
      <c r="AO50" s="575"/>
      <c r="AP50" s="575"/>
      <c r="AQ50" s="575"/>
      <c r="AR50" s="575"/>
      <c r="AS50" s="575"/>
      <c r="AT50" s="575"/>
      <c r="AU50" s="575"/>
      <c r="AV50" s="575"/>
      <c r="AW50" s="575"/>
      <c r="AX50" s="575"/>
      <c r="AY50" s="575"/>
      <c r="AZ50" s="575"/>
      <c r="BA50" s="575"/>
      <c r="BB50" s="575"/>
      <c r="BC50" s="575"/>
      <c r="BD50" s="575"/>
      <c r="BE50" s="575"/>
      <c r="BF50" s="575"/>
      <c r="BG50" s="575"/>
      <c r="BH50" s="575"/>
      <c r="BI50" s="575"/>
      <c r="BJ50" s="575"/>
      <c r="BK50" s="575"/>
      <c r="BL50" s="575"/>
      <c r="BM50" s="575"/>
      <c r="BN50" s="575"/>
      <c r="BO50" s="575"/>
      <c r="BP50" s="575"/>
      <c r="BQ50" s="575"/>
      <c r="BR50" s="575"/>
      <c r="BS50" s="575"/>
      <c r="BT50" s="575"/>
      <c r="BU50" s="575"/>
    </row>
    <row r="51" spans="1:73" ht="41.4" outlineLevel="1" x14ac:dyDescent="0.35">
      <c r="A51" s="55" t="s">
        <v>221</v>
      </c>
      <c r="B51" s="173" t="s">
        <v>437</v>
      </c>
      <c r="C51" s="467"/>
      <c r="D51" s="337"/>
      <c r="E51" s="203"/>
      <c r="F51" s="575"/>
      <c r="G51" s="575"/>
      <c r="H51" s="575"/>
      <c r="I51" s="575"/>
      <c r="J51" s="575"/>
      <c r="K51" s="575"/>
      <c r="L51" s="575"/>
      <c r="M51" s="575"/>
      <c r="N51" s="575"/>
      <c r="O51" s="575"/>
      <c r="P51" s="575"/>
      <c r="Q51" s="575"/>
      <c r="R51" s="575"/>
      <c r="S51" s="575"/>
      <c r="T51" s="575"/>
      <c r="U51" s="575"/>
      <c r="V51" s="575"/>
      <c r="W51" s="575"/>
      <c r="X51" s="575"/>
      <c r="Y51" s="575"/>
      <c r="Z51" s="575"/>
      <c r="AA51" s="575"/>
      <c r="AB51" s="575"/>
      <c r="AC51" s="575"/>
      <c r="AD51" s="575"/>
      <c r="AE51" s="575"/>
      <c r="AF51" s="575"/>
      <c r="AG51" s="575"/>
      <c r="AH51" s="575"/>
      <c r="AI51" s="575"/>
      <c r="AJ51" s="575"/>
      <c r="AK51" s="575"/>
      <c r="AL51" s="575"/>
      <c r="AM51" s="575"/>
      <c r="AN51" s="575"/>
      <c r="AO51" s="575"/>
      <c r="AP51" s="575"/>
      <c r="AQ51" s="575"/>
      <c r="AR51" s="575"/>
      <c r="AS51" s="575"/>
      <c r="AT51" s="575"/>
      <c r="AU51" s="575"/>
      <c r="AV51" s="575"/>
      <c r="AW51" s="575"/>
      <c r="AX51" s="575"/>
      <c r="AY51" s="575"/>
      <c r="AZ51" s="575"/>
      <c r="BA51" s="575"/>
      <c r="BB51" s="575"/>
      <c r="BC51" s="575"/>
      <c r="BD51" s="575"/>
      <c r="BE51" s="575"/>
      <c r="BF51" s="575"/>
      <c r="BG51" s="575"/>
      <c r="BH51" s="575"/>
      <c r="BI51" s="575"/>
      <c r="BJ51" s="575"/>
      <c r="BK51" s="575"/>
      <c r="BL51" s="575"/>
      <c r="BM51" s="575"/>
      <c r="BN51" s="575"/>
      <c r="BO51" s="575"/>
      <c r="BP51" s="575"/>
      <c r="BQ51" s="575"/>
      <c r="BR51" s="575"/>
      <c r="BS51" s="575"/>
      <c r="BT51" s="575"/>
      <c r="BU51" s="575"/>
    </row>
    <row r="52" spans="1:73" x14ac:dyDescent="0.25">
      <c r="A52" s="61" t="s">
        <v>19</v>
      </c>
      <c r="B52" s="204"/>
      <c r="C52" s="479"/>
      <c r="D52" s="312" t="s">
        <v>381</v>
      </c>
      <c r="E52" s="204"/>
      <c r="F52" s="575"/>
      <c r="G52" s="577">
        <f t="shared" ref="G52:I52" si="9">SUM(G53:G56)</f>
        <v>0</v>
      </c>
      <c r="H52" s="575"/>
      <c r="I52" s="577">
        <f t="shared" si="9"/>
        <v>0</v>
      </c>
      <c r="J52" s="575"/>
      <c r="K52" s="575"/>
      <c r="L52" s="575"/>
      <c r="M52" s="575"/>
      <c r="N52" s="575"/>
      <c r="O52" s="575"/>
      <c r="P52" s="575"/>
      <c r="Q52" s="575"/>
      <c r="R52" s="575"/>
      <c r="S52" s="575"/>
      <c r="T52" s="575"/>
      <c r="U52" s="575"/>
      <c r="V52" s="575"/>
      <c r="W52" s="575"/>
      <c r="X52" s="575"/>
      <c r="Y52" s="575"/>
      <c r="Z52" s="575"/>
      <c r="AA52" s="575"/>
      <c r="AB52" s="575"/>
      <c r="AC52" s="575"/>
      <c r="AD52" s="575"/>
      <c r="AE52" s="575"/>
      <c r="AF52" s="575"/>
      <c r="AG52" s="575"/>
      <c r="AH52" s="575"/>
      <c r="AI52" s="575"/>
      <c r="AJ52" s="575"/>
      <c r="AK52" s="575"/>
      <c r="AL52" s="575"/>
      <c r="AM52" s="575"/>
      <c r="AN52" s="575"/>
      <c r="AO52" s="575"/>
      <c r="AP52" s="575"/>
      <c r="AQ52" s="575"/>
      <c r="AR52" s="575"/>
      <c r="AS52" s="575"/>
      <c r="AT52" s="575"/>
      <c r="AU52" s="575"/>
      <c r="AV52" s="575"/>
      <c r="AW52" s="575"/>
      <c r="AX52" s="575"/>
      <c r="AY52" s="575"/>
      <c r="AZ52" s="575"/>
      <c r="BA52" s="575"/>
      <c r="BB52" s="575"/>
      <c r="BC52" s="575"/>
      <c r="BD52" s="575"/>
      <c r="BE52" s="575"/>
      <c r="BF52" s="575"/>
      <c r="BG52" s="575"/>
      <c r="BH52" s="575"/>
      <c r="BI52" s="575"/>
      <c r="BJ52" s="575"/>
      <c r="BK52" s="575"/>
      <c r="BL52" s="575"/>
      <c r="BM52" s="575"/>
      <c r="BN52" s="575"/>
      <c r="BO52" s="575"/>
      <c r="BP52" s="575"/>
      <c r="BQ52" s="575"/>
      <c r="BR52" s="575"/>
      <c r="BS52" s="575"/>
      <c r="BT52" s="575"/>
      <c r="BU52" s="575"/>
    </row>
    <row r="53" spans="1:73" s="184" customFormat="1" x14ac:dyDescent="0.25">
      <c r="A53" s="55" t="s">
        <v>423</v>
      </c>
      <c r="B53" s="206"/>
      <c r="C53" s="459"/>
      <c r="D53" s="313" t="s">
        <v>382</v>
      </c>
      <c r="E53" s="202"/>
      <c r="F53" s="578"/>
      <c r="G53" s="575"/>
      <c r="H53" s="578"/>
      <c r="I53" s="575"/>
      <c r="J53" s="578"/>
      <c r="K53" s="578"/>
      <c r="L53" s="578"/>
      <c r="M53" s="578"/>
      <c r="N53" s="578"/>
      <c r="O53" s="578"/>
      <c r="P53" s="578"/>
      <c r="Q53" s="578"/>
      <c r="R53" s="578"/>
      <c r="S53" s="578"/>
      <c r="T53" s="578"/>
      <c r="U53" s="578"/>
      <c r="V53" s="578"/>
      <c r="W53" s="578"/>
      <c r="X53" s="578"/>
      <c r="Y53" s="578"/>
      <c r="Z53" s="578"/>
      <c r="AA53" s="578"/>
      <c r="AB53" s="578"/>
      <c r="AC53" s="578"/>
      <c r="AD53" s="578"/>
      <c r="AE53" s="578"/>
      <c r="AF53" s="578"/>
      <c r="AG53" s="578"/>
      <c r="AH53" s="578"/>
      <c r="AI53" s="578"/>
      <c r="AJ53" s="578"/>
      <c r="AK53" s="578"/>
      <c r="AL53" s="578"/>
      <c r="AM53" s="578"/>
      <c r="AN53" s="578"/>
      <c r="AO53" s="578"/>
      <c r="AP53" s="578"/>
      <c r="AQ53" s="578"/>
      <c r="AR53" s="578"/>
      <c r="AS53" s="578"/>
      <c r="AT53" s="578"/>
      <c r="AU53" s="578"/>
      <c r="AV53" s="578"/>
      <c r="AW53" s="578"/>
      <c r="AX53" s="578"/>
      <c r="AY53" s="578"/>
      <c r="AZ53" s="578"/>
      <c r="BA53" s="578"/>
      <c r="BB53" s="578"/>
      <c r="BC53" s="578"/>
      <c r="BD53" s="578"/>
      <c r="BE53" s="578"/>
      <c r="BF53" s="578"/>
      <c r="BG53" s="578"/>
      <c r="BH53" s="578"/>
      <c r="BI53" s="578"/>
      <c r="BJ53" s="578"/>
      <c r="BK53" s="578"/>
      <c r="BL53" s="578"/>
      <c r="BM53" s="578"/>
      <c r="BN53" s="578"/>
      <c r="BO53" s="578"/>
      <c r="BP53" s="578"/>
      <c r="BQ53" s="578"/>
      <c r="BR53" s="578"/>
      <c r="BS53" s="578"/>
      <c r="BT53" s="578"/>
      <c r="BU53" s="578"/>
    </row>
    <row r="54" spans="1:73" s="184" customFormat="1" x14ac:dyDescent="0.25">
      <c r="A54" s="419" t="s">
        <v>36</v>
      </c>
      <c r="B54" s="353"/>
      <c r="C54" s="460"/>
      <c r="D54" s="356"/>
      <c r="E54" s="353"/>
      <c r="F54" s="579"/>
      <c r="G54" s="575"/>
      <c r="H54" s="579"/>
      <c r="I54" s="575"/>
      <c r="J54" s="579"/>
      <c r="K54" s="579"/>
      <c r="L54" s="579"/>
      <c r="M54" s="579"/>
      <c r="N54" s="579"/>
      <c r="O54" s="579"/>
      <c r="P54" s="579"/>
      <c r="Q54" s="579"/>
      <c r="R54" s="579"/>
      <c r="S54" s="579"/>
      <c r="T54" s="579"/>
      <c r="U54" s="579"/>
      <c r="V54" s="579"/>
      <c r="W54" s="579"/>
      <c r="X54" s="579"/>
      <c r="Y54" s="579"/>
      <c r="Z54" s="579"/>
      <c r="AA54" s="579"/>
      <c r="AB54" s="579"/>
      <c r="AC54" s="579"/>
      <c r="AD54" s="579"/>
      <c r="AE54" s="579"/>
      <c r="AF54" s="579"/>
      <c r="AG54" s="579"/>
      <c r="AH54" s="579"/>
      <c r="AI54" s="579"/>
      <c r="AJ54" s="579"/>
      <c r="AK54" s="579"/>
      <c r="AL54" s="579"/>
      <c r="AM54" s="579"/>
      <c r="AN54" s="579"/>
      <c r="AO54" s="579"/>
      <c r="AP54" s="579"/>
      <c r="AQ54" s="579"/>
      <c r="AR54" s="579"/>
      <c r="AS54" s="579"/>
      <c r="AT54" s="579"/>
      <c r="AU54" s="579"/>
      <c r="AV54" s="579"/>
      <c r="AW54" s="579"/>
      <c r="AX54" s="579"/>
      <c r="AY54" s="579"/>
      <c r="AZ54" s="579"/>
      <c r="BA54" s="579"/>
      <c r="BB54" s="579"/>
      <c r="BC54" s="579"/>
      <c r="BD54" s="579"/>
      <c r="BE54" s="579"/>
      <c r="BF54" s="579"/>
      <c r="BG54" s="579"/>
      <c r="BH54" s="579"/>
      <c r="BI54" s="579"/>
      <c r="BJ54" s="579"/>
      <c r="BK54" s="579"/>
      <c r="BL54" s="579"/>
      <c r="BM54" s="579"/>
      <c r="BN54" s="579"/>
      <c r="BO54" s="579"/>
      <c r="BP54" s="579"/>
      <c r="BQ54" s="579"/>
      <c r="BR54" s="579"/>
      <c r="BS54" s="579"/>
      <c r="BT54" s="579"/>
      <c r="BU54" s="579"/>
    </row>
    <row r="55" spans="1:73" s="188" customFormat="1" x14ac:dyDescent="0.25">
      <c r="A55" s="419" t="s">
        <v>586</v>
      </c>
      <c r="B55" s="353"/>
      <c r="C55" s="460"/>
      <c r="D55" s="356" t="s">
        <v>344</v>
      </c>
      <c r="E55" s="353"/>
      <c r="F55" s="579"/>
      <c r="G55" s="575"/>
      <c r="H55" s="579"/>
      <c r="I55" s="575"/>
      <c r="J55" s="579"/>
      <c r="K55" s="579"/>
      <c r="L55" s="579"/>
      <c r="M55" s="579"/>
      <c r="N55" s="579"/>
      <c r="O55" s="579"/>
      <c r="P55" s="579"/>
      <c r="Q55" s="579"/>
      <c r="R55" s="579"/>
      <c r="S55" s="579"/>
      <c r="T55" s="579"/>
      <c r="U55" s="579"/>
      <c r="V55" s="579"/>
      <c r="W55" s="579"/>
      <c r="X55" s="579"/>
      <c r="Y55" s="579"/>
      <c r="Z55" s="579"/>
      <c r="AA55" s="579"/>
      <c r="AB55" s="579"/>
      <c r="AC55" s="579"/>
      <c r="AD55" s="579"/>
      <c r="AE55" s="579"/>
      <c r="AF55" s="579"/>
      <c r="AG55" s="579"/>
      <c r="AH55" s="579"/>
      <c r="AI55" s="579"/>
      <c r="AJ55" s="579"/>
      <c r="AK55" s="579"/>
      <c r="AL55" s="579"/>
      <c r="AM55" s="579"/>
      <c r="AN55" s="579"/>
      <c r="AO55" s="579"/>
      <c r="AP55" s="579"/>
      <c r="AQ55" s="579"/>
      <c r="AR55" s="579"/>
      <c r="AS55" s="579"/>
      <c r="AT55" s="579"/>
      <c r="AU55" s="579"/>
      <c r="AV55" s="579"/>
      <c r="AW55" s="579"/>
      <c r="AX55" s="579"/>
      <c r="AY55" s="579"/>
      <c r="AZ55" s="579"/>
      <c r="BA55" s="579"/>
      <c r="BB55" s="579"/>
      <c r="BC55" s="579"/>
      <c r="BD55" s="579"/>
      <c r="BE55" s="579"/>
      <c r="BF55" s="579"/>
      <c r="BG55" s="579"/>
      <c r="BH55" s="579"/>
      <c r="BI55" s="579"/>
      <c r="BJ55" s="579"/>
      <c r="BK55" s="579"/>
      <c r="BL55" s="579"/>
      <c r="BM55" s="579"/>
      <c r="BN55" s="579"/>
      <c r="BO55" s="579"/>
      <c r="BP55" s="579"/>
      <c r="BQ55" s="579"/>
      <c r="BR55" s="579"/>
      <c r="BS55" s="579"/>
      <c r="BT55" s="579"/>
      <c r="BU55" s="579"/>
    </row>
    <row r="56" spans="1:73" s="184" customFormat="1" ht="55.2" x14ac:dyDescent="0.35">
      <c r="A56" s="55" t="s">
        <v>342</v>
      </c>
      <c r="B56" s="173" t="s">
        <v>589</v>
      </c>
      <c r="C56" s="467"/>
      <c r="D56" s="338" t="s">
        <v>345</v>
      </c>
      <c r="E56" s="207"/>
      <c r="F56" s="580"/>
      <c r="G56" s="575"/>
      <c r="H56" s="580"/>
      <c r="I56" s="575"/>
      <c r="J56" s="580"/>
      <c r="K56" s="580"/>
      <c r="L56" s="580"/>
      <c r="M56" s="580"/>
      <c r="N56" s="580"/>
      <c r="O56" s="580"/>
      <c r="P56" s="580"/>
      <c r="Q56" s="580"/>
      <c r="R56" s="580"/>
      <c r="S56" s="580"/>
      <c r="T56" s="580"/>
      <c r="U56" s="580"/>
      <c r="V56" s="580"/>
      <c r="W56" s="580"/>
      <c r="X56" s="580"/>
      <c r="Y56" s="580"/>
      <c r="Z56" s="580"/>
      <c r="AA56" s="580"/>
      <c r="AB56" s="580"/>
      <c r="AC56" s="580"/>
      <c r="AD56" s="580"/>
      <c r="AE56" s="580"/>
      <c r="AF56" s="580"/>
      <c r="AG56" s="580"/>
      <c r="AH56" s="580"/>
      <c r="AI56" s="580"/>
      <c r="AJ56" s="580"/>
      <c r="AK56" s="580"/>
      <c r="AL56" s="580"/>
      <c r="AM56" s="580"/>
      <c r="AN56" s="580"/>
      <c r="AO56" s="580"/>
      <c r="AP56" s="580"/>
      <c r="AQ56" s="580"/>
      <c r="AR56" s="580"/>
      <c r="AS56" s="580"/>
      <c r="AT56" s="580"/>
      <c r="AU56" s="580"/>
      <c r="AV56" s="580"/>
      <c r="AW56" s="580"/>
      <c r="AX56" s="580"/>
      <c r="AY56" s="580"/>
      <c r="AZ56" s="580"/>
      <c r="BA56" s="580"/>
      <c r="BB56" s="580"/>
      <c r="BC56" s="580"/>
      <c r="BD56" s="580"/>
      <c r="BE56" s="580"/>
      <c r="BF56" s="580"/>
      <c r="BG56" s="580"/>
      <c r="BH56" s="580"/>
      <c r="BI56" s="580"/>
      <c r="BJ56" s="580"/>
      <c r="BK56" s="580"/>
      <c r="BL56" s="580"/>
      <c r="BM56" s="580"/>
      <c r="BN56" s="580"/>
      <c r="BO56" s="580"/>
      <c r="BP56" s="580"/>
      <c r="BQ56" s="580"/>
      <c r="BR56" s="580"/>
      <c r="BS56" s="580"/>
      <c r="BT56" s="580"/>
      <c r="BU56" s="580"/>
    </row>
    <row r="57" spans="1:73" x14ac:dyDescent="0.25">
      <c r="A57" s="300" t="s">
        <v>1</v>
      </c>
      <c r="B57" s="301"/>
      <c r="C57" s="480"/>
      <c r="D57" s="339"/>
      <c r="E57" s="301"/>
      <c r="F57" s="581">
        <f t="shared" ref="F57:AK57" si="10">F58+F70+F75+F83</f>
        <v>0</v>
      </c>
      <c r="G57" s="581">
        <f t="shared" si="10"/>
        <v>0</v>
      </c>
      <c r="H57" s="581">
        <f t="shared" si="10"/>
        <v>0</v>
      </c>
      <c r="I57" s="581">
        <f t="shared" si="10"/>
        <v>0</v>
      </c>
      <c r="J57" s="581">
        <f t="shared" si="10"/>
        <v>0</v>
      </c>
      <c r="K57" s="581">
        <f t="shared" si="10"/>
        <v>0</v>
      </c>
      <c r="L57" s="581">
        <f t="shared" si="10"/>
        <v>0</v>
      </c>
      <c r="M57" s="581">
        <f t="shared" si="10"/>
        <v>0</v>
      </c>
      <c r="N57" s="581">
        <f t="shared" si="10"/>
        <v>0</v>
      </c>
      <c r="O57" s="581">
        <f t="shared" si="10"/>
        <v>0</v>
      </c>
      <c r="P57" s="581">
        <f t="shared" si="10"/>
        <v>0</v>
      </c>
      <c r="Q57" s="581">
        <f t="shared" si="10"/>
        <v>0</v>
      </c>
      <c r="R57" s="581">
        <f t="shared" si="10"/>
        <v>0</v>
      </c>
      <c r="S57" s="581">
        <f t="shared" si="10"/>
        <v>0</v>
      </c>
      <c r="T57" s="581">
        <f t="shared" si="10"/>
        <v>0</v>
      </c>
      <c r="U57" s="581">
        <f t="shared" si="10"/>
        <v>0</v>
      </c>
      <c r="V57" s="581">
        <f t="shared" si="10"/>
        <v>0</v>
      </c>
      <c r="W57" s="581">
        <f t="shared" si="10"/>
        <v>0</v>
      </c>
      <c r="X57" s="581">
        <f t="shared" si="10"/>
        <v>0</v>
      </c>
      <c r="Y57" s="581">
        <f t="shared" si="10"/>
        <v>0</v>
      </c>
      <c r="Z57" s="581">
        <f t="shared" si="10"/>
        <v>0</v>
      </c>
      <c r="AA57" s="581">
        <f t="shared" si="10"/>
        <v>0</v>
      </c>
      <c r="AB57" s="581">
        <f t="shared" si="10"/>
        <v>0</v>
      </c>
      <c r="AC57" s="581">
        <f t="shared" si="10"/>
        <v>0</v>
      </c>
      <c r="AD57" s="581">
        <f t="shared" si="10"/>
        <v>0</v>
      </c>
      <c r="AE57" s="581">
        <f t="shared" si="10"/>
        <v>0</v>
      </c>
      <c r="AF57" s="581">
        <f t="shared" si="10"/>
        <v>0</v>
      </c>
      <c r="AG57" s="581">
        <f t="shared" si="10"/>
        <v>0</v>
      </c>
      <c r="AH57" s="581">
        <f t="shared" si="10"/>
        <v>0</v>
      </c>
      <c r="AI57" s="581">
        <f t="shared" si="10"/>
        <v>0</v>
      </c>
      <c r="AJ57" s="581">
        <f t="shared" si="10"/>
        <v>0</v>
      </c>
      <c r="AK57" s="581">
        <f t="shared" si="10"/>
        <v>0</v>
      </c>
      <c r="AL57" s="581">
        <f t="shared" ref="AL57:BQ57" si="11">AL58+AL70+AL75+AL83</f>
        <v>0</v>
      </c>
      <c r="AM57" s="581">
        <f t="shared" si="11"/>
        <v>0</v>
      </c>
      <c r="AN57" s="581">
        <f t="shared" si="11"/>
        <v>0</v>
      </c>
      <c r="AO57" s="581">
        <f t="shared" si="11"/>
        <v>0</v>
      </c>
      <c r="AP57" s="581">
        <f t="shared" si="11"/>
        <v>0</v>
      </c>
      <c r="AQ57" s="581">
        <f t="shared" si="11"/>
        <v>0</v>
      </c>
      <c r="AR57" s="581">
        <f t="shared" si="11"/>
        <v>0</v>
      </c>
      <c r="AS57" s="581">
        <f t="shared" si="11"/>
        <v>0</v>
      </c>
      <c r="AT57" s="581">
        <f t="shared" si="11"/>
        <v>0</v>
      </c>
      <c r="AU57" s="581">
        <f t="shared" si="11"/>
        <v>0</v>
      </c>
      <c r="AV57" s="581">
        <f t="shared" si="11"/>
        <v>0</v>
      </c>
      <c r="AW57" s="581">
        <f t="shared" si="11"/>
        <v>0</v>
      </c>
      <c r="AX57" s="581">
        <f t="shared" si="11"/>
        <v>0</v>
      </c>
      <c r="AY57" s="581">
        <f t="shared" si="11"/>
        <v>0</v>
      </c>
      <c r="AZ57" s="581">
        <f t="shared" si="11"/>
        <v>0</v>
      </c>
      <c r="BA57" s="581">
        <f t="shared" si="11"/>
        <v>0</v>
      </c>
      <c r="BB57" s="581">
        <f t="shared" si="11"/>
        <v>0</v>
      </c>
      <c r="BC57" s="581">
        <f t="shared" si="11"/>
        <v>0</v>
      </c>
      <c r="BD57" s="581">
        <f t="shared" si="11"/>
        <v>0</v>
      </c>
      <c r="BE57" s="581">
        <f t="shared" si="11"/>
        <v>0</v>
      </c>
      <c r="BF57" s="581">
        <f t="shared" si="11"/>
        <v>0</v>
      </c>
      <c r="BG57" s="581">
        <f t="shared" si="11"/>
        <v>0</v>
      </c>
      <c r="BH57" s="581">
        <f t="shared" si="11"/>
        <v>0</v>
      </c>
      <c r="BI57" s="581">
        <f t="shared" si="11"/>
        <v>0</v>
      </c>
      <c r="BJ57" s="581">
        <f t="shared" si="11"/>
        <v>0</v>
      </c>
      <c r="BK57" s="581">
        <f t="shared" si="11"/>
        <v>0</v>
      </c>
      <c r="BL57" s="581">
        <f t="shared" si="11"/>
        <v>0</v>
      </c>
      <c r="BM57" s="581">
        <f t="shared" si="11"/>
        <v>0</v>
      </c>
      <c r="BN57" s="581">
        <f t="shared" si="11"/>
        <v>0</v>
      </c>
      <c r="BO57" s="581">
        <f t="shared" si="11"/>
        <v>0</v>
      </c>
      <c r="BP57" s="581">
        <f t="shared" si="11"/>
        <v>0</v>
      </c>
      <c r="BQ57" s="581">
        <f t="shared" si="11"/>
        <v>0</v>
      </c>
      <c r="BR57" s="581">
        <f t="shared" ref="BR57:BU57" si="12">BR58+BR70+BR75+BR83</f>
        <v>0</v>
      </c>
      <c r="BS57" s="581">
        <f t="shared" si="12"/>
        <v>0</v>
      </c>
      <c r="BT57" s="581">
        <f t="shared" si="12"/>
        <v>0</v>
      </c>
      <c r="BU57" s="581">
        <f t="shared" si="12"/>
        <v>0</v>
      </c>
    </row>
    <row r="58" spans="1:73" s="196" customFormat="1" x14ac:dyDescent="0.25">
      <c r="A58" s="197" t="s">
        <v>44</v>
      </c>
      <c r="B58" s="198"/>
      <c r="C58" s="478"/>
      <c r="D58" s="312" t="s">
        <v>390</v>
      </c>
      <c r="E58" s="198"/>
      <c r="F58" s="576">
        <f t="shared" ref="F58:Y58" si="13">+F59+F60+F64+F65+F68</f>
        <v>0</v>
      </c>
      <c r="G58" s="576">
        <f t="shared" si="13"/>
        <v>0</v>
      </c>
      <c r="H58" s="576">
        <f t="shared" si="13"/>
        <v>0</v>
      </c>
      <c r="I58" s="576">
        <f t="shared" si="13"/>
        <v>0</v>
      </c>
      <c r="J58" s="576">
        <f t="shared" si="13"/>
        <v>0</v>
      </c>
      <c r="K58" s="576">
        <f t="shared" si="13"/>
        <v>0</v>
      </c>
      <c r="L58" s="576">
        <f t="shared" si="13"/>
        <v>0</v>
      </c>
      <c r="M58" s="576">
        <f t="shared" si="13"/>
        <v>0</v>
      </c>
      <c r="N58" s="576">
        <f t="shared" si="13"/>
        <v>0</v>
      </c>
      <c r="O58" s="576">
        <f t="shared" si="13"/>
        <v>0</v>
      </c>
      <c r="P58" s="576">
        <f t="shared" si="13"/>
        <v>0</v>
      </c>
      <c r="Q58" s="576">
        <f t="shared" si="13"/>
        <v>0</v>
      </c>
      <c r="R58" s="576">
        <f t="shared" si="13"/>
        <v>0</v>
      </c>
      <c r="S58" s="576">
        <f t="shared" si="13"/>
        <v>0</v>
      </c>
      <c r="T58" s="576">
        <f t="shared" si="13"/>
        <v>0</v>
      </c>
      <c r="U58" s="576">
        <f t="shared" si="13"/>
        <v>0</v>
      </c>
      <c r="V58" s="576">
        <f t="shared" si="13"/>
        <v>0</v>
      </c>
      <c r="W58" s="576">
        <f t="shared" si="13"/>
        <v>0</v>
      </c>
      <c r="X58" s="576">
        <f t="shared" si="13"/>
        <v>0</v>
      </c>
      <c r="Y58" s="576">
        <f t="shared" si="13"/>
        <v>0</v>
      </c>
      <c r="Z58" s="576">
        <f t="shared" ref="Z58:BU58" si="14">+Z59+Z60+Z64+Z65+Z68</f>
        <v>0</v>
      </c>
      <c r="AA58" s="576">
        <f t="shared" si="14"/>
        <v>0</v>
      </c>
      <c r="AB58" s="576">
        <f t="shared" si="14"/>
        <v>0</v>
      </c>
      <c r="AC58" s="576">
        <f t="shared" si="14"/>
        <v>0</v>
      </c>
      <c r="AD58" s="576">
        <f t="shared" si="14"/>
        <v>0</v>
      </c>
      <c r="AE58" s="576">
        <f t="shared" si="14"/>
        <v>0</v>
      </c>
      <c r="AF58" s="576">
        <f t="shared" si="14"/>
        <v>0</v>
      </c>
      <c r="AG58" s="576">
        <f t="shared" si="14"/>
        <v>0</v>
      </c>
      <c r="AH58" s="576">
        <f t="shared" si="14"/>
        <v>0</v>
      </c>
      <c r="AI58" s="576">
        <f t="shared" si="14"/>
        <v>0</v>
      </c>
      <c r="AJ58" s="576">
        <f t="shared" si="14"/>
        <v>0</v>
      </c>
      <c r="AK58" s="576">
        <f t="shared" si="14"/>
        <v>0</v>
      </c>
      <c r="AL58" s="576">
        <f t="shared" si="14"/>
        <v>0</v>
      </c>
      <c r="AM58" s="576">
        <f t="shared" si="14"/>
        <v>0</v>
      </c>
      <c r="AN58" s="576">
        <f t="shared" si="14"/>
        <v>0</v>
      </c>
      <c r="AO58" s="576">
        <f t="shared" si="14"/>
        <v>0</v>
      </c>
      <c r="AP58" s="576">
        <f t="shared" si="14"/>
        <v>0</v>
      </c>
      <c r="AQ58" s="576">
        <f t="shared" si="14"/>
        <v>0</v>
      </c>
      <c r="AR58" s="576">
        <f t="shared" si="14"/>
        <v>0</v>
      </c>
      <c r="AS58" s="576">
        <f t="shared" si="14"/>
        <v>0</v>
      </c>
      <c r="AT58" s="576">
        <f t="shared" si="14"/>
        <v>0</v>
      </c>
      <c r="AU58" s="576">
        <f t="shared" si="14"/>
        <v>0</v>
      </c>
      <c r="AV58" s="576">
        <f t="shared" si="14"/>
        <v>0</v>
      </c>
      <c r="AW58" s="576">
        <f t="shared" si="14"/>
        <v>0</v>
      </c>
      <c r="AX58" s="576">
        <f t="shared" si="14"/>
        <v>0</v>
      </c>
      <c r="AY58" s="576">
        <f t="shared" si="14"/>
        <v>0</v>
      </c>
      <c r="AZ58" s="576">
        <f t="shared" si="14"/>
        <v>0</v>
      </c>
      <c r="BA58" s="576">
        <f t="shared" si="14"/>
        <v>0</v>
      </c>
      <c r="BB58" s="576">
        <f t="shared" si="14"/>
        <v>0</v>
      </c>
      <c r="BC58" s="576">
        <f t="shared" si="14"/>
        <v>0</v>
      </c>
      <c r="BD58" s="576">
        <f t="shared" si="14"/>
        <v>0</v>
      </c>
      <c r="BE58" s="576">
        <f t="shared" si="14"/>
        <v>0</v>
      </c>
      <c r="BF58" s="576">
        <f t="shared" si="14"/>
        <v>0</v>
      </c>
      <c r="BG58" s="576">
        <f t="shared" si="14"/>
        <v>0</v>
      </c>
      <c r="BH58" s="576">
        <f t="shared" si="14"/>
        <v>0</v>
      </c>
      <c r="BI58" s="576">
        <f t="shared" si="14"/>
        <v>0</v>
      </c>
      <c r="BJ58" s="576">
        <f t="shared" si="14"/>
        <v>0</v>
      </c>
      <c r="BK58" s="576">
        <f t="shared" si="14"/>
        <v>0</v>
      </c>
      <c r="BL58" s="576">
        <f t="shared" si="14"/>
        <v>0</v>
      </c>
      <c r="BM58" s="576">
        <f t="shared" si="14"/>
        <v>0</v>
      </c>
      <c r="BN58" s="576">
        <f t="shared" si="14"/>
        <v>0</v>
      </c>
      <c r="BO58" s="576">
        <f t="shared" si="14"/>
        <v>0</v>
      </c>
      <c r="BP58" s="576">
        <f t="shared" si="14"/>
        <v>0</v>
      </c>
      <c r="BQ58" s="576">
        <f t="shared" si="14"/>
        <v>0</v>
      </c>
      <c r="BR58" s="576">
        <f t="shared" si="14"/>
        <v>0</v>
      </c>
      <c r="BS58" s="576">
        <f t="shared" si="14"/>
        <v>0</v>
      </c>
      <c r="BT58" s="576">
        <f t="shared" si="14"/>
        <v>0</v>
      </c>
      <c r="BU58" s="576">
        <f t="shared" si="14"/>
        <v>0</v>
      </c>
    </row>
    <row r="59" spans="1:73" outlineLevel="1" x14ac:dyDescent="0.35">
      <c r="A59" s="112" t="s">
        <v>43</v>
      </c>
      <c r="B59" s="201" t="s">
        <v>436</v>
      </c>
      <c r="C59" s="463"/>
      <c r="D59" s="340"/>
      <c r="E59" s="208"/>
      <c r="F59" s="653"/>
      <c r="G59" s="653"/>
      <c r="H59" s="653"/>
      <c r="I59" s="653"/>
      <c r="J59" s="653"/>
      <c r="K59" s="653"/>
      <c r="L59" s="653"/>
      <c r="M59" s="653"/>
      <c r="N59" s="653"/>
      <c r="O59" s="653"/>
      <c r="P59" s="653"/>
      <c r="Q59" s="653"/>
      <c r="R59" s="653"/>
      <c r="S59" s="653"/>
      <c r="T59" s="653"/>
      <c r="U59" s="653"/>
      <c r="V59" s="653"/>
      <c r="W59" s="653"/>
      <c r="X59" s="653"/>
      <c r="Y59" s="653"/>
      <c r="Z59" s="653"/>
      <c r="AA59" s="653"/>
      <c r="AB59" s="653"/>
      <c r="AC59" s="653"/>
      <c r="AD59" s="653"/>
      <c r="AE59" s="653"/>
      <c r="AF59" s="653"/>
      <c r="AG59" s="653"/>
      <c r="AH59" s="653"/>
      <c r="AI59" s="653"/>
      <c r="AJ59" s="653"/>
      <c r="AK59" s="653"/>
      <c r="AL59" s="653"/>
      <c r="AM59" s="653"/>
      <c r="AN59" s="653"/>
      <c r="AO59" s="653"/>
      <c r="AP59" s="653"/>
      <c r="AQ59" s="653"/>
      <c r="AR59" s="653"/>
      <c r="AS59" s="653"/>
      <c r="AT59" s="653"/>
      <c r="AU59" s="653"/>
      <c r="AV59" s="653"/>
      <c r="AW59" s="653"/>
      <c r="AX59" s="653"/>
      <c r="AY59" s="653"/>
      <c r="AZ59" s="653"/>
      <c r="BA59" s="653"/>
      <c r="BB59" s="653"/>
      <c r="BC59" s="653"/>
      <c r="BD59" s="653"/>
      <c r="BE59" s="653"/>
      <c r="BF59" s="653"/>
      <c r="BG59" s="653"/>
      <c r="BH59" s="653"/>
      <c r="BI59" s="653"/>
      <c r="BJ59" s="653"/>
      <c r="BK59" s="653"/>
      <c r="BL59" s="653"/>
      <c r="BM59" s="653"/>
      <c r="BN59" s="653"/>
      <c r="BO59" s="653"/>
      <c r="BP59" s="653"/>
      <c r="BQ59" s="653"/>
      <c r="BR59" s="653"/>
      <c r="BS59" s="653"/>
      <c r="BT59" s="653"/>
      <c r="BU59" s="653"/>
    </row>
    <row r="60" spans="1:73" outlineLevel="1" x14ac:dyDescent="0.35">
      <c r="A60" s="378" t="s">
        <v>310</v>
      </c>
      <c r="B60" s="357" t="s">
        <v>254</v>
      </c>
      <c r="C60" s="464"/>
      <c r="D60" s="358"/>
      <c r="E60" s="359" t="str">
        <f>'9. Checks (ART)'!E23</f>
        <v>OK</v>
      </c>
      <c r="F60" s="653"/>
      <c r="G60" s="582">
        <f t="shared" ref="G60:I60" si="15">SUM(G61:G63)</f>
        <v>0</v>
      </c>
      <c r="H60" s="653"/>
      <c r="I60" s="582">
        <f t="shared" si="15"/>
        <v>0</v>
      </c>
      <c r="J60" s="653"/>
      <c r="K60" s="653"/>
      <c r="L60" s="653"/>
      <c r="M60" s="653"/>
      <c r="N60" s="653"/>
      <c r="O60" s="653"/>
      <c r="P60" s="653"/>
      <c r="Q60" s="653"/>
      <c r="R60" s="653"/>
      <c r="S60" s="653"/>
      <c r="T60" s="653"/>
      <c r="U60" s="653"/>
      <c r="V60" s="653"/>
      <c r="W60" s="653"/>
      <c r="X60" s="653"/>
      <c r="Y60" s="653"/>
      <c r="Z60" s="653"/>
      <c r="AA60" s="653"/>
      <c r="AB60" s="653"/>
      <c r="AC60" s="653"/>
      <c r="AD60" s="653"/>
      <c r="AE60" s="653"/>
      <c r="AF60" s="653"/>
      <c r="AG60" s="653"/>
      <c r="AH60" s="653"/>
      <c r="AI60" s="653"/>
      <c r="AJ60" s="653"/>
      <c r="AK60" s="653"/>
      <c r="AL60" s="653"/>
      <c r="AM60" s="653"/>
      <c r="AN60" s="653"/>
      <c r="AO60" s="653"/>
      <c r="AP60" s="653"/>
      <c r="AQ60" s="653"/>
      <c r="AR60" s="653"/>
      <c r="AS60" s="653"/>
      <c r="AT60" s="653"/>
      <c r="AU60" s="653"/>
      <c r="AV60" s="653"/>
      <c r="AW60" s="653"/>
      <c r="AX60" s="653"/>
      <c r="AY60" s="653"/>
      <c r="AZ60" s="653"/>
      <c r="BA60" s="653"/>
      <c r="BB60" s="653"/>
      <c r="BC60" s="653"/>
      <c r="BD60" s="653"/>
      <c r="BE60" s="653"/>
      <c r="BF60" s="653"/>
      <c r="BG60" s="653"/>
      <c r="BH60" s="653"/>
      <c r="BI60" s="653"/>
      <c r="BJ60" s="653"/>
      <c r="BK60" s="653"/>
      <c r="BL60" s="653"/>
      <c r="BM60" s="653"/>
      <c r="BN60" s="653"/>
      <c r="BO60" s="653"/>
      <c r="BP60" s="653"/>
      <c r="BQ60" s="653"/>
      <c r="BR60" s="653"/>
      <c r="BS60" s="653"/>
      <c r="BT60" s="653"/>
      <c r="BU60" s="653"/>
    </row>
    <row r="61" spans="1:73" s="209" customFormat="1" outlineLevel="1" x14ac:dyDescent="0.35">
      <c r="A61" s="420" t="s">
        <v>339</v>
      </c>
      <c r="B61" s="350" t="s">
        <v>413</v>
      </c>
      <c r="C61" s="466"/>
      <c r="D61" s="360"/>
      <c r="E61" s="361"/>
      <c r="F61" s="583"/>
      <c r="G61" s="653"/>
      <c r="H61" s="583"/>
      <c r="I61" s="653"/>
      <c r="J61" s="583"/>
      <c r="K61" s="583"/>
      <c r="L61" s="583"/>
      <c r="M61" s="583"/>
      <c r="N61" s="583"/>
      <c r="O61" s="583"/>
      <c r="P61" s="583"/>
      <c r="Q61" s="583"/>
      <c r="R61" s="583"/>
      <c r="S61" s="583"/>
      <c r="T61" s="583"/>
      <c r="U61" s="583"/>
      <c r="V61" s="583"/>
      <c r="W61" s="583"/>
      <c r="X61" s="583"/>
      <c r="Y61" s="583"/>
      <c r="Z61" s="583"/>
      <c r="AA61" s="583"/>
      <c r="AB61" s="583"/>
      <c r="AC61" s="583"/>
      <c r="AD61" s="583"/>
      <c r="AE61" s="583"/>
      <c r="AF61" s="583"/>
      <c r="AG61" s="583"/>
      <c r="AH61" s="583"/>
      <c r="AI61" s="583"/>
      <c r="AJ61" s="583"/>
      <c r="AK61" s="583"/>
      <c r="AL61" s="583"/>
      <c r="AM61" s="583"/>
      <c r="AN61" s="583"/>
      <c r="AO61" s="583"/>
      <c r="AP61" s="583"/>
      <c r="AQ61" s="583"/>
      <c r="AR61" s="583"/>
      <c r="AS61" s="583"/>
      <c r="AT61" s="583"/>
      <c r="AU61" s="583"/>
      <c r="AV61" s="583"/>
      <c r="AW61" s="583"/>
      <c r="AX61" s="583"/>
      <c r="AY61" s="583"/>
      <c r="AZ61" s="583"/>
      <c r="BA61" s="583"/>
      <c r="BB61" s="583"/>
      <c r="BC61" s="583"/>
      <c r="BD61" s="583"/>
      <c r="BE61" s="583"/>
      <c r="BF61" s="583"/>
      <c r="BG61" s="583"/>
      <c r="BH61" s="583"/>
      <c r="BI61" s="583"/>
      <c r="BJ61" s="583"/>
      <c r="BK61" s="583"/>
      <c r="BL61" s="583"/>
      <c r="BM61" s="583"/>
      <c r="BN61" s="583"/>
      <c r="BO61" s="583"/>
      <c r="BP61" s="583"/>
      <c r="BQ61" s="583"/>
      <c r="BR61" s="583"/>
      <c r="BS61" s="583"/>
      <c r="BT61" s="583"/>
      <c r="BU61" s="583"/>
    </row>
    <row r="62" spans="1:73" s="209" customFormat="1" outlineLevel="1" x14ac:dyDescent="0.35">
      <c r="A62" s="420" t="s">
        <v>340</v>
      </c>
      <c r="B62" s="350" t="s">
        <v>413</v>
      </c>
      <c r="C62" s="466"/>
      <c r="D62" s="360"/>
      <c r="E62" s="361"/>
      <c r="F62" s="583"/>
      <c r="G62" s="653"/>
      <c r="H62" s="583"/>
      <c r="I62" s="653"/>
      <c r="J62" s="583"/>
      <c r="K62" s="583"/>
      <c r="L62" s="583"/>
      <c r="M62" s="583"/>
      <c r="N62" s="583"/>
      <c r="O62" s="583"/>
      <c r="P62" s="583"/>
      <c r="Q62" s="583"/>
      <c r="R62" s="583"/>
      <c r="S62" s="583"/>
      <c r="T62" s="583"/>
      <c r="U62" s="583"/>
      <c r="V62" s="583"/>
      <c r="W62" s="583"/>
      <c r="X62" s="583"/>
      <c r="Y62" s="583"/>
      <c r="Z62" s="583"/>
      <c r="AA62" s="583"/>
      <c r="AB62" s="583"/>
      <c r="AC62" s="583"/>
      <c r="AD62" s="583"/>
      <c r="AE62" s="583"/>
      <c r="AF62" s="583"/>
      <c r="AG62" s="583"/>
      <c r="AH62" s="583"/>
      <c r="AI62" s="583"/>
      <c r="AJ62" s="583"/>
      <c r="AK62" s="583"/>
      <c r="AL62" s="583"/>
      <c r="AM62" s="583"/>
      <c r="AN62" s="583"/>
      <c r="AO62" s="583"/>
      <c r="AP62" s="583"/>
      <c r="AQ62" s="583"/>
      <c r="AR62" s="583"/>
      <c r="AS62" s="583"/>
      <c r="AT62" s="583"/>
      <c r="AU62" s="583"/>
      <c r="AV62" s="583"/>
      <c r="AW62" s="583"/>
      <c r="AX62" s="583"/>
      <c r="AY62" s="583"/>
      <c r="AZ62" s="583"/>
      <c r="BA62" s="583"/>
      <c r="BB62" s="583"/>
      <c r="BC62" s="583"/>
      <c r="BD62" s="583"/>
      <c r="BE62" s="583"/>
      <c r="BF62" s="583"/>
      <c r="BG62" s="583"/>
      <c r="BH62" s="583"/>
      <c r="BI62" s="583"/>
      <c r="BJ62" s="583"/>
      <c r="BK62" s="583"/>
      <c r="BL62" s="583"/>
      <c r="BM62" s="583"/>
      <c r="BN62" s="583"/>
      <c r="BO62" s="583"/>
      <c r="BP62" s="583"/>
      <c r="BQ62" s="583"/>
      <c r="BR62" s="583"/>
      <c r="BS62" s="583"/>
      <c r="BT62" s="583"/>
      <c r="BU62" s="583"/>
    </row>
    <row r="63" spans="1:73" s="209" customFormat="1" outlineLevel="1" x14ac:dyDescent="0.35">
      <c r="A63" s="420" t="s">
        <v>341</v>
      </c>
      <c r="B63" s="350"/>
      <c r="C63" s="466"/>
      <c r="D63" s="360"/>
      <c r="E63" s="361"/>
      <c r="F63" s="583"/>
      <c r="G63" s="653"/>
      <c r="H63" s="583"/>
      <c r="I63" s="653"/>
      <c r="J63" s="583"/>
      <c r="K63" s="583"/>
      <c r="L63" s="583"/>
      <c r="M63" s="583"/>
      <c r="N63" s="583"/>
      <c r="O63" s="583"/>
      <c r="P63" s="583"/>
      <c r="Q63" s="583"/>
      <c r="R63" s="583"/>
      <c r="S63" s="583"/>
      <c r="T63" s="583"/>
      <c r="U63" s="583"/>
      <c r="V63" s="583"/>
      <c r="W63" s="583"/>
      <c r="X63" s="583"/>
      <c r="Y63" s="583"/>
      <c r="Z63" s="583"/>
      <c r="AA63" s="583"/>
      <c r="AB63" s="583"/>
      <c r="AC63" s="583"/>
      <c r="AD63" s="583"/>
      <c r="AE63" s="583"/>
      <c r="AF63" s="583"/>
      <c r="AG63" s="583"/>
      <c r="AH63" s="583"/>
      <c r="AI63" s="583"/>
      <c r="AJ63" s="583"/>
      <c r="AK63" s="583"/>
      <c r="AL63" s="583"/>
      <c r="AM63" s="583"/>
      <c r="AN63" s="583"/>
      <c r="AO63" s="583"/>
      <c r="AP63" s="583"/>
      <c r="AQ63" s="583"/>
      <c r="AR63" s="583"/>
      <c r="AS63" s="583"/>
      <c r="AT63" s="583"/>
      <c r="AU63" s="583"/>
      <c r="AV63" s="583"/>
      <c r="AW63" s="583"/>
      <c r="AX63" s="583"/>
      <c r="AY63" s="583"/>
      <c r="AZ63" s="583"/>
      <c r="BA63" s="583"/>
      <c r="BB63" s="583"/>
      <c r="BC63" s="583"/>
      <c r="BD63" s="583"/>
      <c r="BE63" s="583"/>
      <c r="BF63" s="583"/>
      <c r="BG63" s="583"/>
      <c r="BH63" s="583"/>
      <c r="BI63" s="583"/>
      <c r="BJ63" s="583"/>
      <c r="BK63" s="583"/>
      <c r="BL63" s="583"/>
      <c r="BM63" s="583"/>
      <c r="BN63" s="583"/>
      <c r="BO63" s="583"/>
      <c r="BP63" s="583"/>
      <c r="BQ63" s="583"/>
      <c r="BR63" s="583"/>
      <c r="BS63" s="583"/>
      <c r="BT63" s="583"/>
      <c r="BU63" s="583"/>
    </row>
    <row r="64" spans="1:73" s="184" customFormat="1" outlineLevel="1" x14ac:dyDescent="0.35">
      <c r="A64" s="378" t="s">
        <v>42</v>
      </c>
      <c r="B64" s="357" t="s">
        <v>122</v>
      </c>
      <c r="C64" s="464"/>
      <c r="D64" s="362"/>
      <c r="E64" s="363"/>
      <c r="F64" s="653"/>
      <c r="G64" s="653"/>
      <c r="H64" s="653"/>
      <c r="I64" s="653"/>
      <c r="J64" s="653"/>
      <c r="K64" s="653"/>
      <c r="L64" s="653"/>
      <c r="M64" s="653"/>
      <c r="N64" s="653"/>
      <c r="O64" s="653"/>
      <c r="P64" s="653"/>
      <c r="Q64" s="653"/>
      <c r="R64" s="653"/>
      <c r="S64" s="653"/>
      <c r="T64" s="653"/>
      <c r="U64" s="653"/>
      <c r="V64" s="653"/>
      <c r="W64" s="653"/>
      <c r="X64" s="653"/>
      <c r="Y64" s="653"/>
      <c r="Z64" s="653"/>
      <c r="AA64" s="653"/>
      <c r="AB64" s="653"/>
      <c r="AC64" s="653"/>
      <c r="AD64" s="653"/>
      <c r="AE64" s="653"/>
      <c r="AF64" s="653"/>
      <c r="AG64" s="653"/>
      <c r="AH64" s="653"/>
      <c r="AI64" s="653"/>
      <c r="AJ64" s="653"/>
      <c r="AK64" s="653"/>
      <c r="AL64" s="653"/>
      <c r="AM64" s="653"/>
      <c r="AN64" s="653"/>
      <c r="AO64" s="653"/>
      <c r="AP64" s="653"/>
      <c r="AQ64" s="653"/>
      <c r="AR64" s="653"/>
      <c r="AS64" s="653"/>
      <c r="AT64" s="653"/>
      <c r="AU64" s="653"/>
      <c r="AV64" s="653"/>
      <c r="AW64" s="653"/>
      <c r="AX64" s="653"/>
      <c r="AY64" s="653"/>
      <c r="AZ64" s="653"/>
      <c r="BA64" s="653"/>
      <c r="BB64" s="653"/>
      <c r="BC64" s="653"/>
      <c r="BD64" s="653"/>
      <c r="BE64" s="653"/>
      <c r="BF64" s="653"/>
      <c r="BG64" s="653"/>
      <c r="BH64" s="653"/>
      <c r="BI64" s="653"/>
      <c r="BJ64" s="653"/>
      <c r="BK64" s="653"/>
      <c r="BL64" s="653"/>
      <c r="BM64" s="653"/>
      <c r="BN64" s="653"/>
      <c r="BO64" s="653"/>
      <c r="BP64" s="653"/>
      <c r="BQ64" s="653"/>
      <c r="BR64" s="653"/>
      <c r="BS64" s="653"/>
      <c r="BT64" s="653"/>
      <c r="BU64" s="653"/>
    </row>
    <row r="65" spans="1:73" outlineLevel="1" x14ac:dyDescent="0.35">
      <c r="A65" s="378" t="s">
        <v>40</v>
      </c>
      <c r="B65" s="357" t="s">
        <v>254</v>
      </c>
      <c r="C65" s="464"/>
      <c r="D65" s="358"/>
      <c r="E65" s="359" t="str">
        <f>'9. Checks (ART)'!E25</f>
        <v>OK</v>
      </c>
      <c r="F65" s="584">
        <f t="shared" ref="F65:Y65" si="16">+SUM(F66:F67)</f>
        <v>0</v>
      </c>
      <c r="G65" s="584">
        <f t="shared" si="16"/>
        <v>0</v>
      </c>
      <c r="H65" s="584">
        <f t="shared" si="16"/>
        <v>0</v>
      </c>
      <c r="I65" s="584">
        <f t="shared" si="16"/>
        <v>0</v>
      </c>
      <c r="J65" s="584">
        <f t="shared" si="16"/>
        <v>0</v>
      </c>
      <c r="K65" s="584">
        <f t="shared" si="16"/>
        <v>0</v>
      </c>
      <c r="L65" s="584">
        <f t="shared" si="16"/>
        <v>0</v>
      </c>
      <c r="M65" s="584">
        <f t="shared" si="16"/>
        <v>0</v>
      </c>
      <c r="N65" s="584">
        <f t="shared" si="16"/>
        <v>0</v>
      </c>
      <c r="O65" s="584">
        <f>+SUM(O66:O67)</f>
        <v>0</v>
      </c>
      <c r="P65" s="584">
        <f t="shared" si="16"/>
        <v>0</v>
      </c>
      <c r="Q65" s="584">
        <f t="shared" si="16"/>
        <v>0</v>
      </c>
      <c r="R65" s="584">
        <f t="shared" si="16"/>
        <v>0</v>
      </c>
      <c r="S65" s="584">
        <f t="shared" si="16"/>
        <v>0</v>
      </c>
      <c r="T65" s="584">
        <f t="shared" si="16"/>
        <v>0</v>
      </c>
      <c r="U65" s="584">
        <f t="shared" si="16"/>
        <v>0</v>
      </c>
      <c r="V65" s="584">
        <f t="shared" si="16"/>
        <v>0</v>
      </c>
      <c r="W65" s="584">
        <f t="shared" si="16"/>
        <v>0</v>
      </c>
      <c r="X65" s="584">
        <f t="shared" si="16"/>
        <v>0</v>
      </c>
      <c r="Y65" s="584">
        <f t="shared" si="16"/>
        <v>0</v>
      </c>
      <c r="Z65" s="584">
        <f t="shared" ref="Z65:AC65" si="17">+SUM(Z66:Z67)</f>
        <v>0</v>
      </c>
      <c r="AA65" s="584">
        <f t="shared" si="17"/>
        <v>0</v>
      </c>
      <c r="AB65" s="584">
        <f t="shared" si="17"/>
        <v>0</v>
      </c>
      <c r="AC65" s="584">
        <f t="shared" si="17"/>
        <v>0</v>
      </c>
      <c r="AD65" s="584">
        <f t="shared" ref="AD65:BU65" si="18">+SUM(AD66:AD67)</f>
        <v>0</v>
      </c>
      <c r="AE65" s="584">
        <f t="shared" si="18"/>
        <v>0</v>
      </c>
      <c r="AF65" s="584">
        <f t="shared" si="18"/>
        <v>0</v>
      </c>
      <c r="AG65" s="584">
        <f t="shared" si="18"/>
        <v>0</v>
      </c>
      <c r="AH65" s="584">
        <f t="shared" si="18"/>
        <v>0</v>
      </c>
      <c r="AI65" s="584">
        <f t="shared" si="18"/>
        <v>0</v>
      </c>
      <c r="AJ65" s="584">
        <f t="shared" si="18"/>
        <v>0</v>
      </c>
      <c r="AK65" s="584">
        <f t="shared" si="18"/>
        <v>0</v>
      </c>
      <c r="AL65" s="584">
        <f t="shared" si="18"/>
        <v>0</v>
      </c>
      <c r="AM65" s="584">
        <f t="shared" si="18"/>
        <v>0</v>
      </c>
      <c r="AN65" s="584">
        <f t="shared" si="18"/>
        <v>0</v>
      </c>
      <c r="AO65" s="584">
        <f t="shared" si="18"/>
        <v>0</v>
      </c>
      <c r="AP65" s="584">
        <f t="shared" si="18"/>
        <v>0</v>
      </c>
      <c r="AQ65" s="584">
        <f t="shared" si="18"/>
        <v>0</v>
      </c>
      <c r="AR65" s="584">
        <f t="shared" si="18"/>
        <v>0</v>
      </c>
      <c r="AS65" s="584">
        <f t="shared" si="18"/>
        <v>0</v>
      </c>
      <c r="AT65" s="584">
        <f t="shared" si="18"/>
        <v>0</v>
      </c>
      <c r="AU65" s="584">
        <f t="shared" si="18"/>
        <v>0</v>
      </c>
      <c r="AV65" s="584">
        <f t="shared" si="18"/>
        <v>0</v>
      </c>
      <c r="AW65" s="584">
        <f t="shared" si="18"/>
        <v>0</v>
      </c>
      <c r="AX65" s="584">
        <f t="shared" si="18"/>
        <v>0</v>
      </c>
      <c r="AY65" s="584">
        <f t="shared" si="18"/>
        <v>0</v>
      </c>
      <c r="AZ65" s="584">
        <f t="shared" si="18"/>
        <v>0</v>
      </c>
      <c r="BA65" s="584">
        <f t="shared" si="18"/>
        <v>0</v>
      </c>
      <c r="BB65" s="584">
        <f t="shared" si="18"/>
        <v>0</v>
      </c>
      <c r="BC65" s="584">
        <f t="shared" si="18"/>
        <v>0</v>
      </c>
      <c r="BD65" s="584">
        <f t="shared" si="18"/>
        <v>0</v>
      </c>
      <c r="BE65" s="584">
        <f t="shared" si="18"/>
        <v>0</v>
      </c>
      <c r="BF65" s="584">
        <f t="shared" si="18"/>
        <v>0</v>
      </c>
      <c r="BG65" s="584">
        <f t="shared" si="18"/>
        <v>0</v>
      </c>
      <c r="BH65" s="584">
        <f t="shared" si="18"/>
        <v>0</v>
      </c>
      <c r="BI65" s="584">
        <f t="shared" si="18"/>
        <v>0</v>
      </c>
      <c r="BJ65" s="584">
        <f t="shared" si="18"/>
        <v>0</v>
      </c>
      <c r="BK65" s="584">
        <f t="shared" si="18"/>
        <v>0</v>
      </c>
      <c r="BL65" s="584">
        <f t="shared" si="18"/>
        <v>0</v>
      </c>
      <c r="BM65" s="584">
        <f t="shared" si="18"/>
        <v>0</v>
      </c>
      <c r="BN65" s="584">
        <f t="shared" si="18"/>
        <v>0</v>
      </c>
      <c r="BO65" s="584">
        <f t="shared" si="18"/>
        <v>0</v>
      </c>
      <c r="BP65" s="584">
        <f t="shared" si="18"/>
        <v>0</v>
      </c>
      <c r="BQ65" s="584">
        <f t="shared" si="18"/>
        <v>0</v>
      </c>
      <c r="BR65" s="584">
        <f t="shared" si="18"/>
        <v>0</v>
      </c>
      <c r="BS65" s="584">
        <f t="shared" si="18"/>
        <v>0</v>
      </c>
      <c r="BT65" s="584">
        <f t="shared" si="18"/>
        <v>0</v>
      </c>
      <c r="BU65" s="584">
        <f t="shared" si="18"/>
        <v>0</v>
      </c>
    </row>
    <row r="66" spans="1:73" s="209" customFormat="1" outlineLevel="1" x14ac:dyDescent="0.35">
      <c r="A66" s="420" t="s">
        <v>287</v>
      </c>
      <c r="B66" s="350" t="s">
        <v>208</v>
      </c>
      <c r="C66" s="466"/>
      <c r="D66" s="360"/>
      <c r="E66" s="361"/>
      <c r="F66" s="653"/>
      <c r="G66" s="653"/>
      <c r="H66" s="653"/>
      <c r="I66" s="653"/>
      <c r="J66" s="653"/>
      <c r="K66" s="653"/>
      <c r="L66" s="653"/>
      <c r="M66" s="653"/>
      <c r="N66" s="653"/>
      <c r="O66" s="653"/>
      <c r="P66" s="653"/>
      <c r="Q66" s="653"/>
      <c r="R66" s="653"/>
      <c r="S66" s="653"/>
      <c r="T66" s="653"/>
      <c r="U66" s="653"/>
      <c r="V66" s="653"/>
      <c r="W66" s="653"/>
      <c r="X66" s="653"/>
      <c r="Y66" s="653"/>
      <c r="Z66" s="653"/>
      <c r="AA66" s="653"/>
      <c r="AB66" s="653"/>
      <c r="AC66" s="653"/>
      <c r="AD66" s="653"/>
      <c r="AE66" s="653"/>
      <c r="AF66" s="653"/>
      <c r="AG66" s="653"/>
      <c r="AH66" s="653"/>
      <c r="AI66" s="653"/>
      <c r="AJ66" s="653"/>
      <c r="AK66" s="653"/>
      <c r="AL66" s="653"/>
      <c r="AM66" s="653"/>
      <c r="AN66" s="653"/>
      <c r="AO66" s="653"/>
      <c r="AP66" s="653"/>
      <c r="AQ66" s="653"/>
      <c r="AR66" s="653"/>
      <c r="AS66" s="653"/>
      <c r="AT66" s="653"/>
      <c r="AU66" s="653"/>
      <c r="AV66" s="653"/>
      <c r="AW66" s="653"/>
      <c r="AX66" s="653"/>
      <c r="AY66" s="653"/>
      <c r="AZ66" s="653"/>
      <c r="BA66" s="653"/>
      <c r="BB66" s="653"/>
      <c r="BC66" s="653"/>
      <c r="BD66" s="653"/>
      <c r="BE66" s="653"/>
      <c r="BF66" s="653"/>
      <c r="BG66" s="653"/>
      <c r="BH66" s="653"/>
      <c r="BI66" s="653"/>
      <c r="BJ66" s="653"/>
      <c r="BK66" s="653"/>
      <c r="BL66" s="653"/>
      <c r="BM66" s="653"/>
      <c r="BN66" s="653"/>
      <c r="BO66" s="653"/>
      <c r="BP66" s="653"/>
      <c r="BQ66" s="653"/>
      <c r="BR66" s="653"/>
      <c r="BS66" s="653"/>
      <c r="BT66" s="653"/>
      <c r="BU66" s="653"/>
    </row>
    <row r="67" spans="1:73" s="209" customFormat="1" ht="41.4" outlineLevel="1" x14ac:dyDescent="0.35">
      <c r="A67" s="420" t="s">
        <v>425</v>
      </c>
      <c r="B67" s="364" t="s">
        <v>433</v>
      </c>
      <c r="C67" s="466"/>
      <c r="D67" s="360"/>
      <c r="E67" s="365"/>
      <c r="F67" s="653"/>
      <c r="G67" s="653"/>
      <c r="H67" s="653"/>
      <c r="I67" s="653"/>
      <c r="J67" s="653"/>
      <c r="K67" s="653"/>
      <c r="L67" s="653"/>
      <c r="M67" s="653"/>
      <c r="N67" s="653"/>
      <c r="O67" s="653"/>
      <c r="P67" s="653"/>
      <c r="Q67" s="653"/>
      <c r="R67" s="653"/>
      <c r="S67" s="653"/>
      <c r="T67" s="653"/>
      <c r="U67" s="653"/>
      <c r="V67" s="653"/>
      <c r="W67" s="653"/>
      <c r="X67" s="653"/>
      <c r="Y67" s="653"/>
      <c r="Z67" s="653"/>
      <c r="AA67" s="653"/>
      <c r="AB67" s="653"/>
      <c r="AC67" s="653"/>
      <c r="AD67" s="653"/>
      <c r="AE67" s="653"/>
      <c r="AF67" s="653"/>
      <c r="AG67" s="653"/>
      <c r="AH67" s="653"/>
      <c r="AI67" s="653"/>
      <c r="AJ67" s="653"/>
      <c r="AK67" s="653"/>
      <c r="AL67" s="653"/>
      <c r="AM67" s="653"/>
      <c r="AN67" s="653"/>
      <c r="AO67" s="653"/>
      <c r="AP67" s="653"/>
      <c r="AQ67" s="653"/>
      <c r="AR67" s="653"/>
      <c r="AS67" s="653"/>
      <c r="AT67" s="653"/>
      <c r="AU67" s="653"/>
      <c r="AV67" s="653"/>
      <c r="AW67" s="653"/>
      <c r="AX67" s="653"/>
      <c r="AY67" s="653"/>
      <c r="AZ67" s="653"/>
      <c r="BA67" s="653"/>
      <c r="BB67" s="653"/>
      <c r="BC67" s="653"/>
      <c r="BD67" s="653"/>
      <c r="BE67" s="653"/>
      <c r="BF67" s="653"/>
      <c r="BG67" s="653"/>
      <c r="BH67" s="653"/>
      <c r="BI67" s="653"/>
      <c r="BJ67" s="653"/>
      <c r="BK67" s="653"/>
      <c r="BL67" s="653"/>
      <c r="BM67" s="653"/>
      <c r="BN67" s="653"/>
      <c r="BO67" s="653"/>
      <c r="BP67" s="653"/>
      <c r="BQ67" s="653"/>
      <c r="BR67" s="653"/>
      <c r="BS67" s="653"/>
      <c r="BT67" s="653"/>
      <c r="BU67" s="653"/>
    </row>
    <row r="68" spans="1:73" outlineLevel="1" x14ac:dyDescent="0.35">
      <c r="A68" s="384" t="s">
        <v>338</v>
      </c>
      <c r="B68" s="366"/>
      <c r="C68" s="464"/>
      <c r="D68" s="358"/>
      <c r="E68" s="366"/>
      <c r="F68" s="653"/>
      <c r="G68" s="653"/>
      <c r="H68" s="653"/>
      <c r="I68" s="653"/>
      <c r="J68" s="653"/>
      <c r="K68" s="653"/>
      <c r="L68" s="653"/>
      <c r="M68" s="653"/>
      <c r="N68" s="653"/>
      <c r="O68" s="653"/>
      <c r="P68" s="653"/>
      <c r="Q68" s="653"/>
      <c r="R68" s="653"/>
      <c r="S68" s="653"/>
      <c r="T68" s="653"/>
      <c r="U68" s="653"/>
      <c r="V68" s="653"/>
      <c r="W68" s="653"/>
      <c r="X68" s="653"/>
      <c r="Y68" s="653"/>
      <c r="Z68" s="653"/>
      <c r="AA68" s="653"/>
      <c r="AB68" s="653"/>
      <c r="AC68" s="653"/>
      <c r="AD68" s="653"/>
      <c r="AE68" s="653"/>
      <c r="AF68" s="653"/>
      <c r="AG68" s="653"/>
      <c r="AH68" s="653"/>
      <c r="AI68" s="653"/>
      <c r="AJ68" s="653"/>
      <c r="AK68" s="653"/>
      <c r="AL68" s="653"/>
      <c r="AM68" s="653"/>
      <c r="AN68" s="653"/>
      <c r="AO68" s="653"/>
      <c r="AP68" s="653"/>
      <c r="AQ68" s="653"/>
      <c r="AR68" s="653"/>
      <c r="AS68" s="653"/>
      <c r="AT68" s="653"/>
      <c r="AU68" s="653"/>
      <c r="AV68" s="653"/>
      <c r="AW68" s="653"/>
      <c r="AX68" s="653"/>
      <c r="AY68" s="653"/>
      <c r="AZ68" s="653"/>
      <c r="BA68" s="653"/>
      <c r="BB68" s="653"/>
      <c r="BC68" s="653"/>
      <c r="BD68" s="653"/>
      <c r="BE68" s="653"/>
      <c r="BF68" s="653"/>
      <c r="BG68" s="653"/>
      <c r="BH68" s="653"/>
      <c r="BI68" s="653"/>
      <c r="BJ68" s="653"/>
      <c r="BK68" s="653"/>
      <c r="BL68" s="653"/>
      <c r="BM68" s="653"/>
      <c r="BN68" s="653"/>
      <c r="BO68" s="653"/>
      <c r="BP68" s="653"/>
      <c r="BQ68" s="653"/>
      <c r="BR68" s="653"/>
      <c r="BS68" s="653"/>
      <c r="BT68" s="653"/>
      <c r="BU68" s="653"/>
    </row>
    <row r="69" spans="1:73" s="212" customFormat="1" outlineLevel="1" x14ac:dyDescent="0.35">
      <c r="A69" s="421" t="s">
        <v>120</v>
      </c>
      <c r="B69" s="173" t="s">
        <v>121</v>
      </c>
      <c r="C69" s="473"/>
      <c r="D69" s="341"/>
      <c r="E69" s="210"/>
      <c r="F69" s="653"/>
      <c r="G69" s="653"/>
      <c r="H69" s="653"/>
      <c r="I69" s="653"/>
      <c r="J69" s="653"/>
      <c r="K69" s="653"/>
      <c r="L69" s="653"/>
      <c r="M69" s="653"/>
      <c r="N69" s="653"/>
      <c r="O69" s="653"/>
      <c r="P69" s="653"/>
      <c r="Q69" s="653"/>
      <c r="R69" s="653"/>
      <c r="S69" s="653"/>
      <c r="T69" s="653"/>
      <c r="U69" s="653"/>
      <c r="V69" s="653"/>
      <c r="W69" s="653"/>
      <c r="X69" s="653"/>
      <c r="Y69" s="653"/>
      <c r="Z69" s="653"/>
      <c r="AA69" s="653"/>
      <c r="AB69" s="653"/>
      <c r="AC69" s="653"/>
      <c r="AD69" s="653"/>
      <c r="AE69" s="653"/>
      <c r="AF69" s="653"/>
      <c r="AG69" s="653"/>
      <c r="AH69" s="653"/>
      <c r="AI69" s="653"/>
      <c r="AJ69" s="653"/>
      <c r="AK69" s="653"/>
      <c r="AL69" s="653"/>
      <c r="AM69" s="653"/>
      <c r="AN69" s="653"/>
      <c r="AO69" s="653"/>
      <c r="AP69" s="653"/>
      <c r="AQ69" s="653"/>
      <c r="AR69" s="653"/>
      <c r="AS69" s="653"/>
      <c r="AT69" s="653"/>
      <c r="AU69" s="653"/>
      <c r="AV69" s="653"/>
      <c r="AW69" s="653"/>
      <c r="AX69" s="653"/>
      <c r="AY69" s="653"/>
      <c r="AZ69" s="653"/>
      <c r="BA69" s="653"/>
      <c r="BB69" s="653"/>
      <c r="BC69" s="653"/>
      <c r="BD69" s="653"/>
      <c r="BE69" s="653"/>
      <c r="BF69" s="653"/>
      <c r="BG69" s="653"/>
      <c r="BH69" s="653"/>
      <c r="BI69" s="653"/>
      <c r="BJ69" s="653"/>
      <c r="BK69" s="653"/>
      <c r="BL69" s="653"/>
      <c r="BM69" s="653"/>
      <c r="BN69" s="653"/>
      <c r="BO69" s="653"/>
      <c r="BP69" s="653"/>
      <c r="BQ69" s="653"/>
      <c r="BR69" s="653"/>
      <c r="BS69" s="653"/>
      <c r="BT69" s="653"/>
      <c r="BU69" s="653"/>
    </row>
    <row r="70" spans="1:73" s="196" customFormat="1" x14ac:dyDescent="0.35">
      <c r="A70" s="213" t="s">
        <v>566</v>
      </c>
      <c r="B70" s="214"/>
      <c r="C70" s="481"/>
      <c r="D70" s="342"/>
      <c r="E70" s="215"/>
      <c r="F70" s="653"/>
      <c r="G70" s="576">
        <f>SUM(G71:G74)</f>
        <v>0</v>
      </c>
      <c r="H70" s="653"/>
      <c r="I70" s="576">
        <f>SUM(I71:I74)</f>
        <v>0</v>
      </c>
      <c r="J70" s="653"/>
      <c r="K70" s="653"/>
      <c r="L70" s="653"/>
      <c r="M70" s="653"/>
      <c r="N70" s="653"/>
      <c r="O70" s="653"/>
      <c r="P70" s="653"/>
      <c r="Q70" s="653"/>
      <c r="R70" s="653"/>
      <c r="S70" s="653"/>
      <c r="T70" s="653"/>
      <c r="U70" s="653"/>
      <c r="V70" s="653"/>
      <c r="W70" s="653"/>
      <c r="X70" s="653"/>
      <c r="Y70" s="653"/>
      <c r="Z70" s="653"/>
      <c r="AA70" s="653"/>
      <c r="AB70" s="653"/>
      <c r="AC70" s="653"/>
      <c r="AD70" s="653"/>
      <c r="AE70" s="653"/>
      <c r="AF70" s="653"/>
      <c r="AG70" s="653"/>
      <c r="AH70" s="653"/>
      <c r="AI70" s="653"/>
      <c r="AJ70" s="653"/>
      <c r="AK70" s="653"/>
      <c r="AL70" s="653"/>
      <c r="AM70" s="653"/>
      <c r="AN70" s="653"/>
      <c r="AO70" s="653"/>
      <c r="AP70" s="653"/>
      <c r="AQ70" s="653"/>
      <c r="AR70" s="653"/>
      <c r="AS70" s="653"/>
      <c r="AT70" s="653"/>
      <c r="AU70" s="653"/>
      <c r="AV70" s="653"/>
      <c r="AW70" s="653"/>
      <c r="AX70" s="653"/>
      <c r="AY70" s="653"/>
      <c r="AZ70" s="653"/>
      <c r="BA70" s="653"/>
      <c r="BB70" s="653"/>
      <c r="BC70" s="653"/>
      <c r="BD70" s="653"/>
      <c r="BE70" s="653"/>
      <c r="BF70" s="653"/>
      <c r="BG70" s="653"/>
      <c r="BH70" s="653"/>
      <c r="BI70" s="653"/>
      <c r="BJ70" s="653"/>
      <c r="BK70" s="653"/>
      <c r="BL70" s="653"/>
      <c r="BM70" s="653"/>
      <c r="BN70" s="653"/>
      <c r="BO70" s="653"/>
      <c r="BP70" s="653"/>
      <c r="BQ70" s="653"/>
      <c r="BR70" s="653"/>
      <c r="BS70" s="653"/>
      <c r="BT70" s="653"/>
      <c r="BU70" s="653"/>
    </row>
    <row r="71" spans="1:73" ht="27.6" outlineLevel="1" x14ac:dyDescent="0.35">
      <c r="A71" s="101" t="s">
        <v>78</v>
      </c>
      <c r="B71" s="173" t="s">
        <v>201</v>
      </c>
      <c r="C71" s="467"/>
      <c r="D71" s="311" t="s">
        <v>383</v>
      </c>
      <c r="E71" s="216"/>
      <c r="F71" s="585"/>
      <c r="G71" s="653"/>
      <c r="H71" s="585"/>
      <c r="I71" s="653"/>
      <c r="J71" s="585"/>
      <c r="K71" s="585"/>
      <c r="L71" s="585"/>
      <c r="M71" s="585"/>
      <c r="N71" s="585"/>
      <c r="O71" s="585"/>
      <c r="P71" s="585"/>
      <c r="Q71" s="585"/>
      <c r="R71" s="585"/>
      <c r="S71" s="585"/>
      <c r="T71" s="585"/>
      <c r="U71" s="585"/>
      <c r="V71" s="585"/>
      <c r="W71" s="585"/>
      <c r="X71" s="585"/>
      <c r="Y71" s="585"/>
      <c r="Z71" s="585"/>
      <c r="AA71" s="585"/>
      <c r="AB71" s="585"/>
      <c r="AC71" s="585"/>
      <c r="AD71" s="585"/>
      <c r="AE71" s="585"/>
      <c r="AF71" s="585"/>
      <c r="AG71" s="585"/>
      <c r="AH71" s="585"/>
      <c r="AI71" s="585"/>
      <c r="AJ71" s="585"/>
      <c r="AK71" s="585"/>
      <c r="AL71" s="585"/>
      <c r="AM71" s="585"/>
      <c r="AN71" s="585"/>
      <c r="AO71" s="585"/>
      <c r="AP71" s="585"/>
      <c r="AQ71" s="585"/>
      <c r="AR71" s="585"/>
      <c r="AS71" s="585"/>
      <c r="AT71" s="585"/>
      <c r="AU71" s="585"/>
      <c r="AV71" s="585"/>
      <c r="AW71" s="585"/>
      <c r="AX71" s="585"/>
      <c r="AY71" s="585"/>
      <c r="AZ71" s="585"/>
      <c r="BA71" s="585"/>
      <c r="BB71" s="585"/>
      <c r="BC71" s="585"/>
      <c r="BD71" s="585"/>
      <c r="BE71" s="585"/>
      <c r="BF71" s="585"/>
      <c r="BG71" s="585"/>
      <c r="BH71" s="585"/>
      <c r="BI71" s="585"/>
      <c r="BJ71" s="585"/>
      <c r="BK71" s="585"/>
      <c r="BL71" s="585"/>
      <c r="BM71" s="585"/>
      <c r="BN71" s="585"/>
      <c r="BO71" s="585"/>
      <c r="BP71" s="585"/>
      <c r="BQ71" s="585"/>
      <c r="BR71" s="585"/>
      <c r="BS71" s="585"/>
      <c r="BT71" s="585"/>
      <c r="BU71" s="585"/>
    </row>
    <row r="72" spans="1:73" ht="27.6" outlineLevel="1" x14ac:dyDescent="0.35">
      <c r="A72" s="384" t="s">
        <v>79</v>
      </c>
      <c r="B72" s="352" t="s">
        <v>215</v>
      </c>
      <c r="C72" s="465"/>
      <c r="D72" s="367"/>
      <c r="E72" s="368"/>
      <c r="F72" s="586"/>
      <c r="G72" s="653"/>
      <c r="H72" s="586"/>
      <c r="I72" s="653"/>
      <c r="J72" s="586"/>
      <c r="K72" s="586"/>
      <c r="L72" s="586"/>
      <c r="M72" s="586"/>
      <c r="N72" s="586"/>
      <c r="O72" s="586"/>
      <c r="P72" s="586"/>
      <c r="Q72" s="586"/>
      <c r="R72" s="586"/>
      <c r="S72" s="586"/>
      <c r="T72" s="586"/>
      <c r="U72" s="586"/>
      <c r="V72" s="586"/>
      <c r="W72" s="586"/>
      <c r="X72" s="586"/>
      <c r="Y72" s="586"/>
      <c r="Z72" s="586"/>
      <c r="AA72" s="586"/>
      <c r="AB72" s="586"/>
      <c r="AC72" s="586"/>
      <c r="AD72" s="586"/>
      <c r="AE72" s="586"/>
      <c r="AF72" s="586"/>
      <c r="AG72" s="586"/>
      <c r="AH72" s="586"/>
      <c r="AI72" s="586"/>
      <c r="AJ72" s="586"/>
      <c r="AK72" s="586"/>
      <c r="AL72" s="586"/>
      <c r="AM72" s="586"/>
      <c r="AN72" s="586"/>
      <c r="AO72" s="586"/>
      <c r="AP72" s="586"/>
      <c r="AQ72" s="586"/>
      <c r="AR72" s="586"/>
      <c r="AS72" s="586"/>
      <c r="AT72" s="586"/>
      <c r="AU72" s="586"/>
      <c r="AV72" s="586"/>
      <c r="AW72" s="586"/>
      <c r="AX72" s="586"/>
      <c r="AY72" s="586"/>
      <c r="AZ72" s="586"/>
      <c r="BA72" s="586"/>
      <c r="BB72" s="586"/>
      <c r="BC72" s="586"/>
      <c r="BD72" s="586"/>
      <c r="BE72" s="586"/>
      <c r="BF72" s="586"/>
      <c r="BG72" s="586"/>
      <c r="BH72" s="586"/>
      <c r="BI72" s="586"/>
      <c r="BJ72" s="586"/>
      <c r="BK72" s="586"/>
      <c r="BL72" s="586"/>
      <c r="BM72" s="586"/>
      <c r="BN72" s="586"/>
      <c r="BO72" s="586"/>
      <c r="BP72" s="586"/>
      <c r="BQ72" s="586"/>
      <c r="BR72" s="586"/>
      <c r="BS72" s="586"/>
      <c r="BT72" s="586"/>
      <c r="BU72" s="586"/>
    </row>
    <row r="73" spans="1:73" outlineLevel="1" x14ac:dyDescent="0.35">
      <c r="A73" s="384" t="s">
        <v>80</v>
      </c>
      <c r="B73" s="357" t="s">
        <v>435</v>
      </c>
      <c r="C73" s="464"/>
      <c r="D73" s="358"/>
      <c r="E73" s="366"/>
      <c r="F73" s="586"/>
      <c r="G73" s="653"/>
      <c r="H73" s="586"/>
      <c r="I73" s="653"/>
      <c r="J73" s="586"/>
      <c r="K73" s="586"/>
      <c r="L73" s="586"/>
      <c r="M73" s="586"/>
      <c r="N73" s="586"/>
      <c r="O73" s="586"/>
      <c r="P73" s="586"/>
      <c r="Q73" s="586"/>
      <c r="R73" s="586"/>
      <c r="S73" s="586"/>
      <c r="T73" s="586"/>
      <c r="U73" s="586"/>
      <c r="V73" s="586"/>
      <c r="W73" s="586"/>
      <c r="X73" s="586"/>
      <c r="Y73" s="586"/>
      <c r="Z73" s="586"/>
      <c r="AA73" s="586"/>
      <c r="AB73" s="586"/>
      <c r="AC73" s="586"/>
      <c r="AD73" s="586"/>
      <c r="AE73" s="586"/>
      <c r="AF73" s="586"/>
      <c r="AG73" s="586"/>
      <c r="AH73" s="586"/>
      <c r="AI73" s="586"/>
      <c r="AJ73" s="586"/>
      <c r="AK73" s="586"/>
      <c r="AL73" s="586"/>
      <c r="AM73" s="586"/>
      <c r="AN73" s="586"/>
      <c r="AO73" s="586"/>
      <c r="AP73" s="586"/>
      <c r="AQ73" s="586"/>
      <c r="AR73" s="586"/>
      <c r="AS73" s="586"/>
      <c r="AT73" s="586"/>
      <c r="AU73" s="586"/>
      <c r="AV73" s="586"/>
      <c r="AW73" s="586"/>
      <c r="AX73" s="586"/>
      <c r="AY73" s="586"/>
      <c r="AZ73" s="586"/>
      <c r="BA73" s="586"/>
      <c r="BB73" s="586"/>
      <c r="BC73" s="586"/>
      <c r="BD73" s="586"/>
      <c r="BE73" s="586"/>
      <c r="BF73" s="586"/>
      <c r="BG73" s="586"/>
      <c r="BH73" s="586"/>
      <c r="BI73" s="586"/>
      <c r="BJ73" s="586"/>
      <c r="BK73" s="586"/>
      <c r="BL73" s="586"/>
      <c r="BM73" s="586"/>
      <c r="BN73" s="586"/>
      <c r="BO73" s="586"/>
      <c r="BP73" s="586"/>
      <c r="BQ73" s="586"/>
      <c r="BR73" s="586"/>
      <c r="BS73" s="586"/>
      <c r="BT73" s="586"/>
      <c r="BU73" s="586"/>
    </row>
    <row r="74" spans="1:73" outlineLevel="1" x14ac:dyDescent="0.35">
      <c r="A74" s="384" t="s">
        <v>77</v>
      </c>
      <c r="B74" s="357" t="s">
        <v>434</v>
      </c>
      <c r="C74" s="465"/>
      <c r="D74" s="367"/>
      <c r="E74" s="363"/>
      <c r="F74" s="586"/>
      <c r="G74" s="653"/>
      <c r="H74" s="586"/>
      <c r="I74" s="653"/>
      <c r="J74" s="586"/>
      <c r="K74" s="586"/>
      <c r="L74" s="586"/>
      <c r="M74" s="586"/>
      <c r="N74" s="586"/>
      <c r="O74" s="586"/>
      <c r="P74" s="586"/>
      <c r="Q74" s="586"/>
      <c r="R74" s="586"/>
      <c r="S74" s="586"/>
      <c r="T74" s="586"/>
      <c r="U74" s="586"/>
      <c r="V74" s="586"/>
      <c r="W74" s="586"/>
      <c r="X74" s="586"/>
      <c r="Y74" s="586"/>
      <c r="Z74" s="586"/>
      <c r="AA74" s="586"/>
      <c r="AB74" s="586"/>
      <c r="AC74" s="586"/>
      <c r="AD74" s="586"/>
      <c r="AE74" s="586"/>
      <c r="AF74" s="586"/>
      <c r="AG74" s="586"/>
      <c r="AH74" s="586"/>
      <c r="AI74" s="586"/>
      <c r="AJ74" s="586"/>
      <c r="AK74" s="586"/>
      <c r="AL74" s="586"/>
      <c r="AM74" s="586"/>
      <c r="AN74" s="586"/>
      <c r="AO74" s="586"/>
      <c r="AP74" s="586"/>
      <c r="AQ74" s="586"/>
      <c r="AR74" s="586"/>
      <c r="AS74" s="586"/>
      <c r="AT74" s="586"/>
      <c r="AU74" s="586"/>
      <c r="AV74" s="586"/>
      <c r="AW74" s="586"/>
      <c r="AX74" s="586"/>
      <c r="AY74" s="586"/>
      <c r="AZ74" s="586"/>
      <c r="BA74" s="586"/>
      <c r="BB74" s="586"/>
      <c r="BC74" s="586"/>
      <c r="BD74" s="586"/>
      <c r="BE74" s="586"/>
      <c r="BF74" s="586"/>
      <c r="BG74" s="586"/>
      <c r="BH74" s="586"/>
      <c r="BI74" s="586"/>
      <c r="BJ74" s="586"/>
      <c r="BK74" s="586"/>
      <c r="BL74" s="586"/>
      <c r="BM74" s="586"/>
      <c r="BN74" s="586"/>
      <c r="BO74" s="586"/>
      <c r="BP74" s="586"/>
      <c r="BQ74" s="586"/>
      <c r="BR74" s="586"/>
      <c r="BS74" s="586"/>
      <c r="BT74" s="586"/>
      <c r="BU74" s="586"/>
    </row>
    <row r="75" spans="1:73" x14ac:dyDescent="0.25">
      <c r="A75" s="213" t="s">
        <v>48</v>
      </c>
      <c r="B75" s="215"/>
      <c r="C75" s="482"/>
      <c r="D75" s="312" t="s">
        <v>346</v>
      </c>
      <c r="E75" s="215"/>
      <c r="F75" s="576">
        <f>+F76+F79+F80+F81+F82</f>
        <v>0</v>
      </c>
      <c r="G75" s="576">
        <f t="shared" ref="G75:BR75" si="19">+G76+G79+G80+G81+G82</f>
        <v>0</v>
      </c>
      <c r="H75" s="576">
        <f t="shared" si="19"/>
        <v>0</v>
      </c>
      <c r="I75" s="576">
        <f t="shared" si="19"/>
        <v>0</v>
      </c>
      <c r="J75" s="576">
        <f t="shared" si="19"/>
        <v>0</v>
      </c>
      <c r="K75" s="576">
        <f t="shared" si="19"/>
        <v>0</v>
      </c>
      <c r="L75" s="576">
        <f t="shared" si="19"/>
        <v>0</v>
      </c>
      <c r="M75" s="576">
        <f t="shared" si="19"/>
        <v>0</v>
      </c>
      <c r="N75" s="576">
        <f t="shared" si="19"/>
        <v>0</v>
      </c>
      <c r="O75" s="576">
        <f t="shared" si="19"/>
        <v>0</v>
      </c>
      <c r="P75" s="576">
        <f t="shared" si="19"/>
        <v>0</v>
      </c>
      <c r="Q75" s="576">
        <f t="shared" si="19"/>
        <v>0</v>
      </c>
      <c r="R75" s="576">
        <f t="shared" si="19"/>
        <v>0</v>
      </c>
      <c r="S75" s="576">
        <f t="shared" si="19"/>
        <v>0</v>
      </c>
      <c r="T75" s="576">
        <f t="shared" si="19"/>
        <v>0</v>
      </c>
      <c r="U75" s="576">
        <f t="shared" si="19"/>
        <v>0</v>
      </c>
      <c r="V75" s="576">
        <f t="shared" si="19"/>
        <v>0</v>
      </c>
      <c r="W75" s="576">
        <f t="shared" si="19"/>
        <v>0</v>
      </c>
      <c r="X75" s="576">
        <f t="shared" si="19"/>
        <v>0</v>
      </c>
      <c r="Y75" s="576">
        <f t="shared" si="19"/>
        <v>0</v>
      </c>
      <c r="Z75" s="576">
        <f t="shared" si="19"/>
        <v>0</v>
      </c>
      <c r="AA75" s="576">
        <f t="shared" si="19"/>
        <v>0</v>
      </c>
      <c r="AB75" s="576">
        <f t="shared" si="19"/>
        <v>0</v>
      </c>
      <c r="AC75" s="576">
        <f t="shared" si="19"/>
        <v>0</v>
      </c>
      <c r="AD75" s="576">
        <f t="shared" si="19"/>
        <v>0</v>
      </c>
      <c r="AE75" s="576">
        <f t="shared" si="19"/>
        <v>0</v>
      </c>
      <c r="AF75" s="576">
        <f t="shared" si="19"/>
        <v>0</v>
      </c>
      <c r="AG75" s="576">
        <f t="shared" si="19"/>
        <v>0</v>
      </c>
      <c r="AH75" s="576">
        <f t="shared" si="19"/>
        <v>0</v>
      </c>
      <c r="AI75" s="576">
        <f t="shared" si="19"/>
        <v>0</v>
      </c>
      <c r="AJ75" s="576">
        <f t="shared" si="19"/>
        <v>0</v>
      </c>
      <c r="AK75" s="576">
        <f t="shared" si="19"/>
        <v>0</v>
      </c>
      <c r="AL75" s="576">
        <f t="shared" si="19"/>
        <v>0</v>
      </c>
      <c r="AM75" s="576">
        <f t="shared" si="19"/>
        <v>0</v>
      </c>
      <c r="AN75" s="576">
        <f t="shared" si="19"/>
        <v>0</v>
      </c>
      <c r="AO75" s="576">
        <f t="shared" si="19"/>
        <v>0</v>
      </c>
      <c r="AP75" s="576">
        <f t="shared" si="19"/>
        <v>0</v>
      </c>
      <c r="AQ75" s="576">
        <f t="shared" si="19"/>
        <v>0</v>
      </c>
      <c r="AR75" s="576">
        <f t="shared" si="19"/>
        <v>0</v>
      </c>
      <c r="AS75" s="576">
        <f t="shared" si="19"/>
        <v>0</v>
      </c>
      <c r="AT75" s="576">
        <f t="shared" si="19"/>
        <v>0</v>
      </c>
      <c r="AU75" s="576">
        <f t="shared" si="19"/>
        <v>0</v>
      </c>
      <c r="AV75" s="576">
        <f t="shared" si="19"/>
        <v>0</v>
      </c>
      <c r="AW75" s="576">
        <f t="shared" si="19"/>
        <v>0</v>
      </c>
      <c r="AX75" s="576">
        <f t="shared" si="19"/>
        <v>0</v>
      </c>
      <c r="AY75" s="576">
        <f t="shared" si="19"/>
        <v>0</v>
      </c>
      <c r="AZ75" s="576">
        <f t="shared" si="19"/>
        <v>0</v>
      </c>
      <c r="BA75" s="576">
        <f t="shared" si="19"/>
        <v>0</v>
      </c>
      <c r="BB75" s="576">
        <f t="shared" si="19"/>
        <v>0</v>
      </c>
      <c r="BC75" s="576">
        <f t="shared" si="19"/>
        <v>0</v>
      </c>
      <c r="BD75" s="576">
        <f t="shared" si="19"/>
        <v>0</v>
      </c>
      <c r="BE75" s="576">
        <f t="shared" si="19"/>
        <v>0</v>
      </c>
      <c r="BF75" s="576">
        <f t="shared" si="19"/>
        <v>0</v>
      </c>
      <c r="BG75" s="576">
        <f t="shared" si="19"/>
        <v>0</v>
      </c>
      <c r="BH75" s="576">
        <f t="shared" si="19"/>
        <v>0</v>
      </c>
      <c r="BI75" s="576">
        <f t="shared" si="19"/>
        <v>0</v>
      </c>
      <c r="BJ75" s="576">
        <f t="shared" si="19"/>
        <v>0</v>
      </c>
      <c r="BK75" s="576">
        <f t="shared" si="19"/>
        <v>0</v>
      </c>
      <c r="BL75" s="576">
        <f t="shared" si="19"/>
        <v>0</v>
      </c>
      <c r="BM75" s="576">
        <f t="shared" si="19"/>
        <v>0</v>
      </c>
      <c r="BN75" s="576">
        <f t="shared" si="19"/>
        <v>0</v>
      </c>
      <c r="BO75" s="576">
        <f t="shared" si="19"/>
        <v>0</v>
      </c>
      <c r="BP75" s="576">
        <f t="shared" si="19"/>
        <v>0</v>
      </c>
      <c r="BQ75" s="576">
        <f t="shared" si="19"/>
        <v>0</v>
      </c>
      <c r="BR75" s="576">
        <f t="shared" si="19"/>
        <v>0</v>
      </c>
      <c r="BS75" s="576">
        <f t="shared" ref="BS75:BU75" si="20">+BS76+BS79+BS80+BS81+BS82</f>
        <v>0</v>
      </c>
      <c r="BT75" s="576">
        <f t="shared" si="20"/>
        <v>0</v>
      </c>
      <c r="BU75" s="576">
        <f t="shared" si="20"/>
        <v>0</v>
      </c>
    </row>
    <row r="76" spans="1:73" outlineLevel="1" x14ac:dyDescent="0.25">
      <c r="A76" s="101" t="s">
        <v>38</v>
      </c>
      <c r="B76" s="201" t="s">
        <v>254</v>
      </c>
      <c r="C76" s="463"/>
      <c r="D76" s="333"/>
      <c r="E76" s="296" t="str">
        <f>'9. Checks (ART)'!E27</f>
        <v>OK</v>
      </c>
      <c r="F76" s="584">
        <f t="shared" ref="F76:Y76" si="21">SUM(F77:F78)</f>
        <v>0</v>
      </c>
      <c r="G76" s="584">
        <f t="shared" si="21"/>
        <v>0</v>
      </c>
      <c r="H76" s="584">
        <f t="shared" si="21"/>
        <v>0</v>
      </c>
      <c r="I76" s="584">
        <f t="shared" si="21"/>
        <v>0</v>
      </c>
      <c r="J76" s="584">
        <f t="shared" si="21"/>
        <v>0</v>
      </c>
      <c r="K76" s="584">
        <f t="shared" si="21"/>
        <v>0</v>
      </c>
      <c r="L76" s="584">
        <f t="shared" si="21"/>
        <v>0</v>
      </c>
      <c r="M76" s="584">
        <f t="shared" si="21"/>
        <v>0</v>
      </c>
      <c r="N76" s="584">
        <f t="shared" si="21"/>
        <v>0</v>
      </c>
      <c r="O76" s="584">
        <f t="shared" si="21"/>
        <v>0</v>
      </c>
      <c r="P76" s="584">
        <f t="shared" si="21"/>
        <v>0</v>
      </c>
      <c r="Q76" s="584">
        <f t="shared" si="21"/>
        <v>0</v>
      </c>
      <c r="R76" s="584">
        <f t="shared" si="21"/>
        <v>0</v>
      </c>
      <c r="S76" s="584">
        <f t="shared" si="21"/>
        <v>0</v>
      </c>
      <c r="T76" s="584">
        <f t="shared" si="21"/>
        <v>0</v>
      </c>
      <c r="U76" s="584">
        <f t="shared" si="21"/>
        <v>0</v>
      </c>
      <c r="V76" s="584">
        <f t="shared" si="21"/>
        <v>0</v>
      </c>
      <c r="W76" s="584">
        <f t="shared" si="21"/>
        <v>0</v>
      </c>
      <c r="X76" s="584">
        <f t="shared" si="21"/>
        <v>0</v>
      </c>
      <c r="Y76" s="584">
        <f t="shared" si="21"/>
        <v>0</v>
      </c>
      <c r="Z76" s="584">
        <f t="shared" ref="Z76:BU76" si="22">SUM(Z77:Z78)</f>
        <v>0</v>
      </c>
      <c r="AA76" s="584">
        <f t="shared" si="22"/>
        <v>0</v>
      </c>
      <c r="AB76" s="584">
        <f t="shared" si="22"/>
        <v>0</v>
      </c>
      <c r="AC76" s="584">
        <f t="shared" si="22"/>
        <v>0</v>
      </c>
      <c r="AD76" s="584">
        <f t="shared" si="22"/>
        <v>0</v>
      </c>
      <c r="AE76" s="584">
        <f t="shared" si="22"/>
        <v>0</v>
      </c>
      <c r="AF76" s="584">
        <f t="shared" si="22"/>
        <v>0</v>
      </c>
      <c r="AG76" s="584">
        <f t="shared" si="22"/>
        <v>0</v>
      </c>
      <c r="AH76" s="584">
        <f t="shared" si="22"/>
        <v>0</v>
      </c>
      <c r="AI76" s="584">
        <f t="shared" si="22"/>
        <v>0</v>
      </c>
      <c r="AJ76" s="584">
        <f t="shared" si="22"/>
        <v>0</v>
      </c>
      <c r="AK76" s="584">
        <f t="shared" si="22"/>
        <v>0</v>
      </c>
      <c r="AL76" s="584">
        <f t="shared" si="22"/>
        <v>0</v>
      </c>
      <c r="AM76" s="584">
        <f t="shared" si="22"/>
        <v>0</v>
      </c>
      <c r="AN76" s="584">
        <f t="shared" si="22"/>
        <v>0</v>
      </c>
      <c r="AO76" s="584">
        <f t="shared" si="22"/>
        <v>0</v>
      </c>
      <c r="AP76" s="584">
        <f t="shared" si="22"/>
        <v>0</v>
      </c>
      <c r="AQ76" s="584">
        <f t="shared" si="22"/>
        <v>0</v>
      </c>
      <c r="AR76" s="584">
        <f t="shared" si="22"/>
        <v>0</v>
      </c>
      <c r="AS76" s="584">
        <f t="shared" si="22"/>
        <v>0</v>
      </c>
      <c r="AT76" s="584">
        <f t="shared" si="22"/>
        <v>0</v>
      </c>
      <c r="AU76" s="584">
        <f t="shared" si="22"/>
        <v>0</v>
      </c>
      <c r="AV76" s="584">
        <f t="shared" si="22"/>
        <v>0</v>
      </c>
      <c r="AW76" s="584">
        <f t="shared" si="22"/>
        <v>0</v>
      </c>
      <c r="AX76" s="584">
        <f t="shared" si="22"/>
        <v>0</v>
      </c>
      <c r="AY76" s="584">
        <f t="shared" si="22"/>
        <v>0</v>
      </c>
      <c r="AZ76" s="584">
        <f t="shared" si="22"/>
        <v>0</v>
      </c>
      <c r="BA76" s="584">
        <f t="shared" si="22"/>
        <v>0</v>
      </c>
      <c r="BB76" s="584">
        <f t="shared" si="22"/>
        <v>0</v>
      </c>
      <c r="BC76" s="584">
        <f t="shared" si="22"/>
        <v>0</v>
      </c>
      <c r="BD76" s="584">
        <f t="shared" si="22"/>
        <v>0</v>
      </c>
      <c r="BE76" s="584">
        <f t="shared" si="22"/>
        <v>0</v>
      </c>
      <c r="BF76" s="584">
        <f t="shared" si="22"/>
        <v>0</v>
      </c>
      <c r="BG76" s="584">
        <f t="shared" si="22"/>
        <v>0</v>
      </c>
      <c r="BH76" s="584">
        <f t="shared" si="22"/>
        <v>0</v>
      </c>
      <c r="BI76" s="584">
        <f t="shared" si="22"/>
        <v>0</v>
      </c>
      <c r="BJ76" s="584">
        <f t="shared" si="22"/>
        <v>0</v>
      </c>
      <c r="BK76" s="584">
        <f t="shared" si="22"/>
        <v>0</v>
      </c>
      <c r="BL76" s="584">
        <f t="shared" si="22"/>
        <v>0</v>
      </c>
      <c r="BM76" s="584">
        <f t="shared" si="22"/>
        <v>0</v>
      </c>
      <c r="BN76" s="584">
        <f t="shared" si="22"/>
        <v>0</v>
      </c>
      <c r="BO76" s="584">
        <f t="shared" si="22"/>
        <v>0</v>
      </c>
      <c r="BP76" s="584">
        <f t="shared" si="22"/>
        <v>0</v>
      </c>
      <c r="BQ76" s="584">
        <f t="shared" si="22"/>
        <v>0</v>
      </c>
      <c r="BR76" s="584">
        <f t="shared" si="22"/>
        <v>0</v>
      </c>
      <c r="BS76" s="584">
        <f t="shared" si="22"/>
        <v>0</v>
      </c>
      <c r="BT76" s="584">
        <f t="shared" si="22"/>
        <v>0</v>
      </c>
      <c r="BU76" s="584">
        <f t="shared" si="22"/>
        <v>0</v>
      </c>
    </row>
    <row r="77" spans="1:73" s="209" customFormat="1" outlineLevel="1" x14ac:dyDescent="0.3">
      <c r="A77" s="420" t="s">
        <v>298</v>
      </c>
      <c r="B77" s="350" t="s">
        <v>123</v>
      </c>
      <c r="C77" s="466"/>
      <c r="D77" s="371"/>
      <c r="E77" s="361"/>
      <c r="F77" s="653"/>
      <c r="G77" s="653"/>
      <c r="H77" s="653"/>
      <c r="I77" s="653"/>
      <c r="J77" s="653"/>
      <c r="K77" s="653"/>
      <c r="L77" s="653"/>
      <c r="M77" s="653"/>
      <c r="N77" s="653"/>
      <c r="O77" s="653"/>
      <c r="P77" s="653"/>
      <c r="Q77" s="653"/>
      <c r="R77" s="653"/>
      <c r="S77" s="653"/>
      <c r="T77" s="653"/>
      <c r="U77" s="653"/>
      <c r="V77" s="653"/>
      <c r="W77" s="653"/>
      <c r="X77" s="653"/>
      <c r="Y77" s="653"/>
      <c r="Z77" s="653"/>
      <c r="AA77" s="653"/>
      <c r="AB77" s="653"/>
      <c r="AC77" s="653"/>
      <c r="AD77" s="653"/>
      <c r="AE77" s="653"/>
      <c r="AF77" s="653"/>
      <c r="AG77" s="653"/>
      <c r="AH77" s="653"/>
      <c r="AI77" s="653"/>
      <c r="AJ77" s="653"/>
      <c r="AK77" s="653"/>
      <c r="AL77" s="653"/>
      <c r="AM77" s="653"/>
      <c r="AN77" s="653"/>
      <c r="AO77" s="653"/>
      <c r="AP77" s="653"/>
      <c r="AQ77" s="653"/>
      <c r="AR77" s="653"/>
      <c r="AS77" s="653"/>
      <c r="AT77" s="653"/>
      <c r="AU77" s="653"/>
      <c r="AV77" s="653"/>
      <c r="AW77" s="653"/>
      <c r="AX77" s="653"/>
      <c r="AY77" s="653"/>
      <c r="AZ77" s="653"/>
      <c r="BA77" s="653"/>
      <c r="BB77" s="653"/>
      <c r="BC77" s="653"/>
      <c r="BD77" s="653"/>
      <c r="BE77" s="653"/>
      <c r="BF77" s="653"/>
      <c r="BG77" s="653"/>
      <c r="BH77" s="653"/>
      <c r="BI77" s="653"/>
      <c r="BJ77" s="653"/>
      <c r="BK77" s="653"/>
      <c r="BL77" s="653"/>
      <c r="BM77" s="653"/>
      <c r="BN77" s="653"/>
      <c r="BO77" s="653"/>
      <c r="BP77" s="653"/>
      <c r="BQ77" s="653"/>
      <c r="BR77" s="653"/>
      <c r="BS77" s="653"/>
      <c r="BT77" s="653"/>
      <c r="BU77" s="653"/>
    </row>
    <row r="78" spans="1:73" s="200" customFormat="1" ht="41.4" outlineLevel="1" x14ac:dyDescent="0.3">
      <c r="A78" s="420" t="s">
        <v>426</v>
      </c>
      <c r="B78" s="364" t="s">
        <v>433</v>
      </c>
      <c r="C78" s="462"/>
      <c r="D78" s="369"/>
      <c r="E78" s="364"/>
      <c r="F78" s="653"/>
      <c r="G78" s="653"/>
      <c r="H78" s="653"/>
      <c r="I78" s="653"/>
      <c r="J78" s="653"/>
      <c r="K78" s="653"/>
      <c r="L78" s="653"/>
      <c r="M78" s="653"/>
      <c r="N78" s="653"/>
      <c r="O78" s="653"/>
      <c r="P78" s="653"/>
      <c r="Q78" s="653"/>
      <c r="R78" s="653"/>
      <c r="S78" s="653"/>
      <c r="T78" s="653"/>
      <c r="U78" s="653"/>
      <c r="V78" s="653"/>
      <c r="W78" s="653"/>
      <c r="X78" s="653"/>
      <c r="Y78" s="653"/>
      <c r="Z78" s="653"/>
      <c r="AA78" s="653"/>
      <c r="AB78" s="653"/>
      <c r="AC78" s="653"/>
      <c r="AD78" s="653"/>
      <c r="AE78" s="653"/>
      <c r="AF78" s="653"/>
      <c r="AG78" s="653"/>
      <c r="AH78" s="653"/>
      <c r="AI78" s="653"/>
      <c r="AJ78" s="653"/>
      <c r="AK78" s="653"/>
      <c r="AL78" s="653"/>
      <c r="AM78" s="653"/>
      <c r="AN78" s="653"/>
      <c r="AO78" s="653"/>
      <c r="AP78" s="653"/>
      <c r="AQ78" s="653"/>
      <c r="AR78" s="653"/>
      <c r="AS78" s="653"/>
      <c r="AT78" s="653"/>
      <c r="AU78" s="653"/>
      <c r="AV78" s="653"/>
      <c r="AW78" s="653"/>
      <c r="AX78" s="653"/>
      <c r="AY78" s="653"/>
      <c r="AZ78" s="653"/>
      <c r="BA78" s="653"/>
      <c r="BB78" s="653"/>
      <c r="BC78" s="653"/>
      <c r="BD78" s="653"/>
      <c r="BE78" s="653"/>
      <c r="BF78" s="653"/>
      <c r="BG78" s="653"/>
      <c r="BH78" s="653"/>
      <c r="BI78" s="653"/>
      <c r="BJ78" s="653"/>
      <c r="BK78" s="653"/>
      <c r="BL78" s="653"/>
      <c r="BM78" s="653"/>
      <c r="BN78" s="653"/>
      <c r="BO78" s="653"/>
      <c r="BP78" s="653"/>
      <c r="BQ78" s="653"/>
      <c r="BR78" s="653"/>
      <c r="BS78" s="653"/>
      <c r="BT78" s="653"/>
      <c r="BU78" s="653"/>
    </row>
    <row r="79" spans="1:73" outlineLevel="1" x14ac:dyDescent="0.25">
      <c r="A79" s="378" t="s">
        <v>39</v>
      </c>
      <c r="B79" s="357"/>
      <c r="C79" s="464"/>
      <c r="D79" s="370"/>
      <c r="E79" s="366"/>
      <c r="F79" s="653"/>
      <c r="G79" s="653"/>
      <c r="H79" s="653"/>
      <c r="I79" s="653"/>
      <c r="J79" s="653"/>
      <c r="K79" s="653"/>
      <c r="L79" s="653"/>
      <c r="M79" s="653"/>
      <c r="N79" s="653"/>
      <c r="O79" s="653"/>
      <c r="P79" s="653"/>
      <c r="Q79" s="653"/>
      <c r="R79" s="653"/>
      <c r="S79" s="653"/>
      <c r="T79" s="653"/>
      <c r="U79" s="653"/>
      <c r="V79" s="653"/>
      <c r="W79" s="653"/>
      <c r="X79" s="653"/>
      <c r="Y79" s="653"/>
      <c r="Z79" s="653"/>
      <c r="AA79" s="653"/>
      <c r="AB79" s="653"/>
      <c r="AC79" s="653"/>
      <c r="AD79" s="653"/>
      <c r="AE79" s="653"/>
      <c r="AF79" s="653"/>
      <c r="AG79" s="653"/>
      <c r="AH79" s="653"/>
      <c r="AI79" s="653"/>
      <c r="AJ79" s="653"/>
      <c r="AK79" s="653"/>
      <c r="AL79" s="653"/>
      <c r="AM79" s="653"/>
      <c r="AN79" s="653"/>
      <c r="AO79" s="653"/>
      <c r="AP79" s="653"/>
      <c r="AQ79" s="653"/>
      <c r="AR79" s="653"/>
      <c r="AS79" s="653"/>
      <c r="AT79" s="653"/>
      <c r="AU79" s="653"/>
      <c r="AV79" s="653"/>
      <c r="AW79" s="653"/>
      <c r="AX79" s="653"/>
      <c r="AY79" s="653"/>
      <c r="AZ79" s="653"/>
      <c r="BA79" s="653"/>
      <c r="BB79" s="653"/>
      <c r="BC79" s="653"/>
      <c r="BD79" s="653"/>
      <c r="BE79" s="653"/>
      <c r="BF79" s="653"/>
      <c r="BG79" s="653"/>
      <c r="BH79" s="653"/>
      <c r="BI79" s="653"/>
      <c r="BJ79" s="653"/>
      <c r="BK79" s="653"/>
      <c r="BL79" s="653"/>
      <c r="BM79" s="653"/>
      <c r="BN79" s="653"/>
      <c r="BO79" s="653"/>
      <c r="BP79" s="653"/>
      <c r="BQ79" s="653"/>
      <c r="BR79" s="653"/>
      <c r="BS79" s="653"/>
      <c r="BT79" s="653"/>
      <c r="BU79" s="653"/>
    </row>
    <row r="80" spans="1:73" outlineLevel="1" x14ac:dyDescent="0.25">
      <c r="A80" s="378" t="s">
        <v>37</v>
      </c>
      <c r="B80" s="357"/>
      <c r="C80" s="464"/>
      <c r="D80" s="370"/>
      <c r="E80" s="366"/>
      <c r="F80" s="653"/>
      <c r="G80" s="653"/>
      <c r="H80" s="653"/>
      <c r="I80" s="653"/>
      <c r="J80" s="653"/>
      <c r="K80" s="653"/>
      <c r="L80" s="653"/>
      <c r="M80" s="653"/>
      <c r="N80" s="653"/>
      <c r="O80" s="653"/>
      <c r="P80" s="653"/>
      <c r="Q80" s="653"/>
      <c r="R80" s="653"/>
      <c r="S80" s="653"/>
      <c r="T80" s="653"/>
      <c r="U80" s="653"/>
      <c r="V80" s="653"/>
      <c r="W80" s="653"/>
      <c r="X80" s="653"/>
      <c r="Y80" s="653"/>
      <c r="Z80" s="653"/>
      <c r="AA80" s="653"/>
      <c r="AB80" s="653"/>
      <c r="AC80" s="653"/>
      <c r="AD80" s="653"/>
      <c r="AE80" s="653"/>
      <c r="AF80" s="653"/>
      <c r="AG80" s="653"/>
      <c r="AH80" s="653"/>
      <c r="AI80" s="653"/>
      <c r="AJ80" s="653"/>
      <c r="AK80" s="653"/>
      <c r="AL80" s="653"/>
      <c r="AM80" s="653"/>
      <c r="AN80" s="653"/>
      <c r="AO80" s="653"/>
      <c r="AP80" s="653"/>
      <c r="AQ80" s="653"/>
      <c r="AR80" s="653"/>
      <c r="AS80" s="653"/>
      <c r="AT80" s="653"/>
      <c r="AU80" s="653"/>
      <c r="AV80" s="653"/>
      <c r="AW80" s="653"/>
      <c r="AX80" s="653"/>
      <c r="AY80" s="653"/>
      <c r="AZ80" s="653"/>
      <c r="BA80" s="653"/>
      <c r="BB80" s="653"/>
      <c r="BC80" s="653"/>
      <c r="BD80" s="653"/>
      <c r="BE80" s="653"/>
      <c r="BF80" s="653"/>
      <c r="BG80" s="653"/>
      <c r="BH80" s="653"/>
      <c r="BI80" s="653"/>
      <c r="BJ80" s="653"/>
      <c r="BK80" s="653"/>
      <c r="BL80" s="653"/>
      <c r="BM80" s="653"/>
      <c r="BN80" s="653"/>
      <c r="BO80" s="653"/>
      <c r="BP80" s="653"/>
      <c r="BQ80" s="653"/>
      <c r="BR80" s="653"/>
      <c r="BS80" s="653"/>
      <c r="BT80" s="653"/>
      <c r="BU80" s="653"/>
    </row>
    <row r="81" spans="1:73" outlineLevel="1" x14ac:dyDescent="0.25">
      <c r="A81" s="378" t="s">
        <v>584</v>
      </c>
      <c r="B81" s="357"/>
      <c r="C81" s="464"/>
      <c r="D81" s="370"/>
      <c r="E81" s="366"/>
      <c r="F81" s="653"/>
      <c r="G81" s="653"/>
      <c r="H81" s="653"/>
      <c r="I81" s="653"/>
      <c r="J81" s="653"/>
      <c r="K81" s="653"/>
      <c r="L81" s="653"/>
      <c r="M81" s="653"/>
      <c r="N81" s="653"/>
      <c r="O81" s="653"/>
      <c r="P81" s="653"/>
      <c r="Q81" s="653"/>
      <c r="R81" s="653"/>
      <c r="S81" s="653"/>
      <c r="T81" s="653"/>
      <c r="U81" s="653"/>
      <c r="V81" s="653"/>
      <c r="W81" s="653"/>
      <c r="X81" s="653"/>
      <c r="Y81" s="653"/>
      <c r="Z81" s="653"/>
      <c r="AA81" s="653"/>
      <c r="AB81" s="653"/>
      <c r="AC81" s="653"/>
      <c r="AD81" s="653"/>
      <c r="AE81" s="653"/>
      <c r="AF81" s="653"/>
      <c r="AG81" s="653"/>
      <c r="AH81" s="653"/>
      <c r="AI81" s="653"/>
      <c r="AJ81" s="653"/>
      <c r="AK81" s="653"/>
      <c r="AL81" s="653"/>
      <c r="AM81" s="653"/>
      <c r="AN81" s="653"/>
      <c r="AO81" s="653"/>
      <c r="AP81" s="653"/>
      <c r="AQ81" s="653"/>
      <c r="AR81" s="653"/>
      <c r="AS81" s="653"/>
      <c r="AT81" s="653"/>
      <c r="AU81" s="653"/>
      <c r="AV81" s="653"/>
      <c r="AW81" s="653"/>
      <c r="AX81" s="653"/>
      <c r="AY81" s="653"/>
      <c r="AZ81" s="653"/>
      <c r="BA81" s="653"/>
      <c r="BB81" s="653"/>
      <c r="BC81" s="653"/>
      <c r="BD81" s="653"/>
      <c r="BE81" s="653"/>
      <c r="BF81" s="653"/>
      <c r="BG81" s="653"/>
      <c r="BH81" s="653"/>
      <c r="BI81" s="653"/>
      <c r="BJ81" s="653"/>
      <c r="BK81" s="653"/>
      <c r="BL81" s="653"/>
      <c r="BM81" s="653"/>
      <c r="BN81" s="653"/>
      <c r="BO81" s="653"/>
      <c r="BP81" s="653"/>
      <c r="BQ81" s="653"/>
      <c r="BR81" s="653"/>
      <c r="BS81" s="653"/>
      <c r="BT81" s="653"/>
      <c r="BU81" s="653"/>
    </row>
    <row r="82" spans="1:73" outlineLevel="1" x14ac:dyDescent="0.25">
      <c r="A82" s="378" t="s">
        <v>41</v>
      </c>
      <c r="B82" s="357" t="s">
        <v>211</v>
      </c>
      <c r="C82" s="464"/>
      <c r="D82" s="370"/>
      <c r="E82" s="366"/>
      <c r="F82" s="653"/>
      <c r="G82" s="653"/>
      <c r="H82" s="653"/>
      <c r="I82" s="653"/>
      <c r="J82" s="653"/>
      <c r="K82" s="653"/>
      <c r="L82" s="653"/>
      <c r="M82" s="653"/>
      <c r="N82" s="653"/>
      <c r="O82" s="653"/>
      <c r="P82" s="653"/>
      <c r="Q82" s="653"/>
      <c r="R82" s="653"/>
      <c r="S82" s="653"/>
      <c r="T82" s="653"/>
      <c r="U82" s="653"/>
      <c r="V82" s="653"/>
      <c r="W82" s="653"/>
      <c r="X82" s="653"/>
      <c r="Y82" s="653"/>
      <c r="Z82" s="653"/>
      <c r="AA82" s="653"/>
      <c r="AB82" s="653"/>
      <c r="AC82" s="653"/>
      <c r="AD82" s="653"/>
      <c r="AE82" s="653"/>
      <c r="AF82" s="653"/>
      <c r="AG82" s="653"/>
      <c r="AH82" s="653"/>
      <c r="AI82" s="653"/>
      <c r="AJ82" s="653"/>
      <c r="AK82" s="653"/>
      <c r="AL82" s="653"/>
      <c r="AM82" s="653"/>
      <c r="AN82" s="653"/>
      <c r="AO82" s="653"/>
      <c r="AP82" s="653"/>
      <c r="AQ82" s="653"/>
      <c r="AR82" s="653"/>
      <c r="AS82" s="653"/>
      <c r="AT82" s="653"/>
      <c r="AU82" s="653"/>
      <c r="AV82" s="653"/>
      <c r="AW82" s="653"/>
      <c r="AX82" s="653"/>
      <c r="AY82" s="653"/>
      <c r="AZ82" s="653"/>
      <c r="BA82" s="653"/>
      <c r="BB82" s="653"/>
      <c r="BC82" s="653"/>
      <c r="BD82" s="653"/>
      <c r="BE82" s="653"/>
      <c r="BF82" s="653"/>
      <c r="BG82" s="653"/>
      <c r="BH82" s="653"/>
      <c r="BI82" s="653"/>
      <c r="BJ82" s="653"/>
      <c r="BK82" s="653"/>
      <c r="BL82" s="653"/>
      <c r="BM82" s="653"/>
      <c r="BN82" s="653"/>
      <c r="BO82" s="653"/>
      <c r="BP82" s="653"/>
      <c r="BQ82" s="653"/>
      <c r="BR82" s="653"/>
      <c r="BS82" s="653"/>
      <c r="BT82" s="653"/>
      <c r="BU82" s="653"/>
    </row>
    <row r="83" spans="1:73" ht="27.6" x14ac:dyDescent="0.35">
      <c r="A83" s="112" t="s">
        <v>427</v>
      </c>
      <c r="B83" s="173" t="s">
        <v>306</v>
      </c>
      <c r="C83" s="467"/>
      <c r="D83" s="338" t="s">
        <v>347</v>
      </c>
      <c r="E83" s="208"/>
      <c r="F83" s="653"/>
      <c r="G83" s="653"/>
      <c r="H83" s="653"/>
      <c r="I83" s="653"/>
      <c r="J83" s="653"/>
      <c r="K83" s="653"/>
      <c r="L83" s="653"/>
      <c r="M83" s="653"/>
      <c r="N83" s="653"/>
      <c r="O83" s="653"/>
      <c r="P83" s="653"/>
      <c r="Q83" s="653"/>
      <c r="R83" s="653"/>
      <c r="S83" s="653"/>
      <c r="T83" s="653"/>
      <c r="U83" s="653"/>
      <c r="V83" s="653"/>
      <c r="W83" s="653"/>
      <c r="X83" s="653"/>
      <c r="Y83" s="653"/>
      <c r="Z83" s="653"/>
      <c r="AA83" s="653"/>
      <c r="AB83" s="653"/>
      <c r="AC83" s="653"/>
      <c r="AD83" s="653"/>
      <c r="AE83" s="653"/>
      <c r="AF83" s="653"/>
      <c r="AG83" s="653"/>
      <c r="AH83" s="653"/>
      <c r="AI83" s="653"/>
      <c r="AJ83" s="653"/>
      <c r="AK83" s="653"/>
      <c r="AL83" s="653"/>
      <c r="AM83" s="653"/>
      <c r="AN83" s="653"/>
      <c r="AO83" s="653"/>
      <c r="AP83" s="653"/>
      <c r="AQ83" s="653"/>
      <c r="AR83" s="653"/>
      <c r="AS83" s="653"/>
      <c r="AT83" s="653"/>
      <c r="AU83" s="653"/>
      <c r="AV83" s="653"/>
      <c r="AW83" s="653"/>
      <c r="AX83" s="653"/>
      <c r="AY83" s="653"/>
      <c r="AZ83" s="653"/>
      <c r="BA83" s="653"/>
      <c r="BB83" s="653"/>
      <c r="BC83" s="653"/>
      <c r="BD83" s="653"/>
      <c r="BE83" s="653"/>
      <c r="BF83" s="653"/>
      <c r="BG83" s="653"/>
      <c r="BH83" s="653"/>
      <c r="BI83" s="653"/>
      <c r="BJ83" s="653"/>
      <c r="BK83" s="653"/>
      <c r="BL83" s="653"/>
      <c r="BM83" s="653"/>
      <c r="BN83" s="653"/>
      <c r="BO83" s="653"/>
      <c r="BP83" s="653"/>
      <c r="BQ83" s="653"/>
      <c r="BR83" s="653"/>
      <c r="BS83" s="653"/>
      <c r="BT83" s="653"/>
      <c r="BU83" s="653"/>
    </row>
    <row r="84" spans="1:73" ht="41.4" x14ac:dyDescent="0.25">
      <c r="A84" s="300" t="s">
        <v>45</v>
      </c>
      <c r="B84" s="302" t="s">
        <v>432</v>
      </c>
      <c r="C84" s="480"/>
      <c r="D84" s="339"/>
      <c r="E84" s="301"/>
      <c r="F84" s="587">
        <f t="shared" ref="F84:AK84" si="23">F36+F52+F57</f>
        <v>0</v>
      </c>
      <c r="G84" s="587">
        <f t="shared" si="23"/>
        <v>0</v>
      </c>
      <c r="H84" s="587">
        <f t="shared" si="23"/>
        <v>0</v>
      </c>
      <c r="I84" s="587">
        <f t="shared" si="23"/>
        <v>0</v>
      </c>
      <c r="J84" s="587">
        <f t="shared" si="23"/>
        <v>0</v>
      </c>
      <c r="K84" s="587">
        <f t="shared" si="23"/>
        <v>0</v>
      </c>
      <c r="L84" s="587">
        <f t="shared" si="23"/>
        <v>0</v>
      </c>
      <c r="M84" s="587">
        <f t="shared" si="23"/>
        <v>0</v>
      </c>
      <c r="N84" s="587">
        <f t="shared" si="23"/>
        <v>0</v>
      </c>
      <c r="O84" s="587">
        <f t="shared" si="23"/>
        <v>0</v>
      </c>
      <c r="P84" s="587">
        <f t="shared" si="23"/>
        <v>0</v>
      </c>
      <c r="Q84" s="587">
        <f t="shared" si="23"/>
        <v>0</v>
      </c>
      <c r="R84" s="587">
        <f t="shared" si="23"/>
        <v>0</v>
      </c>
      <c r="S84" s="587">
        <f t="shared" si="23"/>
        <v>0</v>
      </c>
      <c r="T84" s="587">
        <f t="shared" si="23"/>
        <v>0</v>
      </c>
      <c r="U84" s="587">
        <f t="shared" si="23"/>
        <v>0</v>
      </c>
      <c r="V84" s="587">
        <f t="shared" si="23"/>
        <v>0</v>
      </c>
      <c r="W84" s="587">
        <f t="shared" si="23"/>
        <v>0</v>
      </c>
      <c r="X84" s="587">
        <f t="shared" si="23"/>
        <v>0</v>
      </c>
      <c r="Y84" s="587">
        <f t="shared" si="23"/>
        <v>0</v>
      </c>
      <c r="Z84" s="587">
        <f t="shared" si="23"/>
        <v>0</v>
      </c>
      <c r="AA84" s="587">
        <f t="shared" si="23"/>
        <v>0</v>
      </c>
      <c r="AB84" s="587">
        <f t="shared" si="23"/>
        <v>0</v>
      </c>
      <c r="AC84" s="587">
        <f t="shared" si="23"/>
        <v>0</v>
      </c>
      <c r="AD84" s="587">
        <f t="shared" si="23"/>
        <v>0</v>
      </c>
      <c r="AE84" s="587">
        <f t="shared" si="23"/>
        <v>0</v>
      </c>
      <c r="AF84" s="587">
        <f t="shared" si="23"/>
        <v>0</v>
      </c>
      <c r="AG84" s="587">
        <f t="shared" si="23"/>
        <v>0</v>
      </c>
      <c r="AH84" s="587">
        <f t="shared" si="23"/>
        <v>0</v>
      </c>
      <c r="AI84" s="587">
        <f t="shared" si="23"/>
        <v>0</v>
      </c>
      <c r="AJ84" s="587">
        <f t="shared" si="23"/>
        <v>0</v>
      </c>
      <c r="AK84" s="587">
        <f t="shared" si="23"/>
        <v>0</v>
      </c>
      <c r="AL84" s="587">
        <f t="shared" ref="AL84:BQ84" si="24">AL36+AL52+AL57</f>
        <v>0</v>
      </c>
      <c r="AM84" s="587">
        <f t="shared" si="24"/>
        <v>0</v>
      </c>
      <c r="AN84" s="587">
        <f t="shared" si="24"/>
        <v>0</v>
      </c>
      <c r="AO84" s="587">
        <f t="shared" si="24"/>
        <v>0</v>
      </c>
      <c r="AP84" s="587">
        <f t="shared" si="24"/>
        <v>0</v>
      </c>
      <c r="AQ84" s="587">
        <f t="shared" si="24"/>
        <v>0</v>
      </c>
      <c r="AR84" s="587">
        <f t="shared" si="24"/>
        <v>0</v>
      </c>
      <c r="AS84" s="587">
        <f t="shared" si="24"/>
        <v>0</v>
      </c>
      <c r="AT84" s="587">
        <f t="shared" si="24"/>
        <v>0</v>
      </c>
      <c r="AU84" s="587">
        <f t="shared" si="24"/>
        <v>0</v>
      </c>
      <c r="AV84" s="587">
        <f t="shared" si="24"/>
        <v>0</v>
      </c>
      <c r="AW84" s="587">
        <f t="shared" si="24"/>
        <v>0</v>
      </c>
      <c r="AX84" s="587">
        <f t="shared" si="24"/>
        <v>0</v>
      </c>
      <c r="AY84" s="587">
        <f t="shared" si="24"/>
        <v>0</v>
      </c>
      <c r="AZ84" s="587">
        <f t="shared" si="24"/>
        <v>0</v>
      </c>
      <c r="BA84" s="587">
        <f t="shared" si="24"/>
        <v>0</v>
      </c>
      <c r="BB84" s="587">
        <f t="shared" si="24"/>
        <v>0</v>
      </c>
      <c r="BC84" s="587">
        <f t="shared" si="24"/>
        <v>0</v>
      </c>
      <c r="BD84" s="587">
        <f t="shared" si="24"/>
        <v>0</v>
      </c>
      <c r="BE84" s="587">
        <f t="shared" si="24"/>
        <v>0</v>
      </c>
      <c r="BF84" s="587">
        <f t="shared" si="24"/>
        <v>0</v>
      </c>
      <c r="BG84" s="587">
        <f t="shared" si="24"/>
        <v>0</v>
      </c>
      <c r="BH84" s="587">
        <f t="shared" si="24"/>
        <v>0</v>
      </c>
      <c r="BI84" s="587">
        <f t="shared" si="24"/>
        <v>0</v>
      </c>
      <c r="BJ84" s="587">
        <f t="shared" si="24"/>
        <v>0</v>
      </c>
      <c r="BK84" s="587">
        <f t="shared" si="24"/>
        <v>0</v>
      </c>
      <c r="BL84" s="587">
        <f t="shared" si="24"/>
        <v>0</v>
      </c>
      <c r="BM84" s="587">
        <f t="shared" si="24"/>
        <v>0</v>
      </c>
      <c r="BN84" s="587">
        <f t="shared" si="24"/>
        <v>0</v>
      </c>
      <c r="BO84" s="587">
        <f t="shared" si="24"/>
        <v>0</v>
      </c>
      <c r="BP84" s="587">
        <f t="shared" si="24"/>
        <v>0</v>
      </c>
      <c r="BQ84" s="587">
        <f t="shared" si="24"/>
        <v>0</v>
      </c>
      <c r="BR84" s="587">
        <f t="shared" ref="BR84:BU84" si="25">BR36+BR52+BR57</f>
        <v>0</v>
      </c>
      <c r="BS84" s="587">
        <f t="shared" si="25"/>
        <v>0</v>
      </c>
      <c r="BT84" s="587">
        <f t="shared" si="25"/>
        <v>0</v>
      </c>
      <c r="BU84" s="587">
        <f t="shared" si="25"/>
        <v>0</v>
      </c>
    </row>
    <row r="85" spans="1:73" s="212" customFormat="1" x14ac:dyDescent="0.25">
      <c r="A85" s="217" t="s">
        <v>46</v>
      </c>
      <c r="B85" s="218"/>
      <c r="C85" s="483"/>
      <c r="D85" s="343"/>
      <c r="E85" s="218"/>
      <c r="F85" s="568" t="str">
        <f t="shared" ref="F85:AK85" si="26">IFERROR(F84/F36,"")</f>
        <v/>
      </c>
      <c r="G85" s="568" t="str">
        <f t="shared" si="26"/>
        <v/>
      </c>
      <c r="H85" s="568" t="str">
        <f t="shared" si="26"/>
        <v/>
      </c>
      <c r="I85" s="568" t="str">
        <f t="shared" si="26"/>
        <v/>
      </c>
      <c r="J85" s="568" t="str">
        <f t="shared" si="26"/>
        <v/>
      </c>
      <c r="K85" s="568" t="str">
        <f t="shared" si="26"/>
        <v/>
      </c>
      <c r="L85" s="568" t="str">
        <f t="shared" si="26"/>
        <v/>
      </c>
      <c r="M85" s="568" t="str">
        <f t="shared" si="26"/>
        <v/>
      </c>
      <c r="N85" s="568" t="str">
        <f t="shared" si="26"/>
        <v/>
      </c>
      <c r="O85" s="568" t="str">
        <f t="shared" si="26"/>
        <v/>
      </c>
      <c r="P85" s="568" t="str">
        <f t="shared" si="26"/>
        <v/>
      </c>
      <c r="Q85" s="568" t="str">
        <f t="shared" si="26"/>
        <v/>
      </c>
      <c r="R85" s="568" t="str">
        <f t="shared" si="26"/>
        <v/>
      </c>
      <c r="S85" s="568" t="str">
        <f t="shared" si="26"/>
        <v/>
      </c>
      <c r="T85" s="568" t="str">
        <f t="shared" si="26"/>
        <v/>
      </c>
      <c r="U85" s="568" t="str">
        <f t="shared" si="26"/>
        <v/>
      </c>
      <c r="V85" s="568" t="str">
        <f t="shared" si="26"/>
        <v/>
      </c>
      <c r="W85" s="568" t="str">
        <f t="shared" si="26"/>
        <v/>
      </c>
      <c r="X85" s="568" t="str">
        <f t="shared" si="26"/>
        <v/>
      </c>
      <c r="Y85" s="568" t="str">
        <f t="shared" si="26"/>
        <v/>
      </c>
      <c r="Z85" s="568" t="str">
        <f t="shared" si="26"/>
        <v/>
      </c>
      <c r="AA85" s="568" t="str">
        <f t="shared" si="26"/>
        <v/>
      </c>
      <c r="AB85" s="568" t="str">
        <f t="shared" si="26"/>
        <v/>
      </c>
      <c r="AC85" s="568" t="str">
        <f t="shared" si="26"/>
        <v/>
      </c>
      <c r="AD85" s="568" t="str">
        <f t="shared" si="26"/>
        <v/>
      </c>
      <c r="AE85" s="568" t="str">
        <f t="shared" si="26"/>
        <v/>
      </c>
      <c r="AF85" s="568" t="str">
        <f t="shared" si="26"/>
        <v/>
      </c>
      <c r="AG85" s="568" t="str">
        <f t="shared" si="26"/>
        <v/>
      </c>
      <c r="AH85" s="568" t="str">
        <f t="shared" si="26"/>
        <v/>
      </c>
      <c r="AI85" s="568" t="str">
        <f t="shared" si="26"/>
        <v/>
      </c>
      <c r="AJ85" s="568" t="str">
        <f t="shared" si="26"/>
        <v/>
      </c>
      <c r="AK85" s="568" t="str">
        <f t="shared" si="26"/>
        <v/>
      </c>
      <c r="AL85" s="568" t="str">
        <f t="shared" ref="AL85:BQ85" si="27">IFERROR(AL84/AL36,"")</f>
        <v/>
      </c>
      <c r="AM85" s="568" t="str">
        <f t="shared" si="27"/>
        <v/>
      </c>
      <c r="AN85" s="568" t="str">
        <f t="shared" si="27"/>
        <v/>
      </c>
      <c r="AO85" s="568" t="str">
        <f t="shared" si="27"/>
        <v/>
      </c>
      <c r="AP85" s="568" t="str">
        <f t="shared" si="27"/>
        <v/>
      </c>
      <c r="AQ85" s="568" t="str">
        <f t="shared" si="27"/>
        <v/>
      </c>
      <c r="AR85" s="568" t="str">
        <f t="shared" si="27"/>
        <v/>
      </c>
      <c r="AS85" s="568" t="str">
        <f t="shared" si="27"/>
        <v/>
      </c>
      <c r="AT85" s="568" t="str">
        <f t="shared" si="27"/>
        <v/>
      </c>
      <c r="AU85" s="568" t="str">
        <f t="shared" si="27"/>
        <v/>
      </c>
      <c r="AV85" s="568" t="str">
        <f t="shared" si="27"/>
        <v/>
      </c>
      <c r="AW85" s="568" t="str">
        <f t="shared" si="27"/>
        <v/>
      </c>
      <c r="AX85" s="568" t="str">
        <f t="shared" si="27"/>
        <v/>
      </c>
      <c r="AY85" s="568" t="str">
        <f t="shared" si="27"/>
        <v/>
      </c>
      <c r="AZ85" s="568" t="str">
        <f t="shared" si="27"/>
        <v/>
      </c>
      <c r="BA85" s="568" t="str">
        <f t="shared" si="27"/>
        <v/>
      </c>
      <c r="BB85" s="568" t="str">
        <f t="shared" si="27"/>
        <v/>
      </c>
      <c r="BC85" s="568" t="str">
        <f t="shared" si="27"/>
        <v/>
      </c>
      <c r="BD85" s="568" t="str">
        <f t="shared" si="27"/>
        <v/>
      </c>
      <c r="BE85" s="568" t="str">
        <f t="shared" si="27"/>
        <v/>
      </c>
      <c r="BF85" s="568" t="str">
        <f t="shared" si="27"/>
        <v/>
      </c>
      <c r="BG85" s="568" t="str">
        <f t="shared" si="27"/>
        <v/>
      </c>
      <c r="BH85" s="568" t="str">
        <f t="shared" si="27"/>
        <v/>
      </c>
      <c r="BI85" s="568" t="str">
        <f t="shared" si="27"/>
        <v/>
      </c>
      <c r="BJ85" s="568" t="str">
        <f t="shared" si="27"/>
        <v/>
      </c>
      <c r="BK85" s="568" t="str">
        <f t="shared" si="27"/>
        <v/>
      </c>
      <c r="BL85" s="568" t="str">
        <f t="shared" si="27"/>
        <v/>
      </c>
      <c r="BM85" s="568" t="str">
        <f t="shared" si="27"/>
        <v/>
      </c>
      <c r="BN85" s="568" t="str">
        <f t="shared" si="27"/>
        <v/>
      </c>
      <c r="BO85" s="568" t="str">
        <f t="shared" si="27"/>
        <v/>
      </c>
      <c r="BP85" s="568" t="str">
        <f t="shared" si="27"/>
        <v/>
      </c>
      <c r="BQ85" s="568" t="str">
        <f t="shared" si="27"/>
        <v/>
      </c>
      <c r="BR85" s="568" t="str">
        <f t="shared" ref="BR85:BU85" si="28">IFERROR(BR84/BR36,"")</f>
        <v/>
      </c>
      <c r="BS85" s="568" t="str">
        <f t="shared" si="28"/>
        <v/>
      </c>
      <c r="BT85" s="568" t="str">
        <f t="shared" si="28"/>
        <v/>
      </c>
      <c r="BU85" s="568" t="str">
        <f t="shared" si="28"/>
        <v/>
      </c>
    </row>
    <row r="86" spans="1:73" outlineLevel="1" x14ac:dyDescent="0.25">
      <c r="A86" s="112" t="s">
        <v>300</v>
      </c>
      <c r="B86" s="219"/>
      <c r="C86" s="463"/>
      <c r="D86" s="344" t="s">
        <v>348</v>
      </c>
      <c r="E86" s="211"/>
      <c r="F86" s="584">
        <f t="shared" ref="F86:Y86" si="29">+F87+F88</f>
        <v>0</v>
      </c>
      <c r="G86" s="584">
        <f>+G87+G88</f>
        <v>0</v>
      </c>
      <c r="H86" s="584">
        <f t="shared" si="29"/>
        <v>0</v>
      </c>
      <c r="I86" s="584">
        <f t="shared" si="29"/>
        <v>0</v>
      </c>
      <c r="J86" s="584">
        <f t="shared" si="29"/>
        <v>0</v>
      </c>
      <c r="K86" s="584">
        <f t="shared" si="29"/>
        <v>0</v>
      </c>
      <c r="L86" s="584">
        <f t="shared" si="29"/>
        <v>0</v>
      </c>
      <c r="M86" s="584">
        <f t="shared" si="29"/>
        <v>0</v>
      </c>
      <c r="N86" s="584">
        <f t="shared" si="29"/>
        <v>0</v>
      </c>
      <c r="O86" s="584">
        <f t="shared" si="29"/>
        <v>0</v>
      </c>
      <c r="P86" s="584">
        <f t="shared" si="29"/>
        <v>0</v>
      </c>
      <c r="Q86" s="584">
        <f t="shared" si="29"/>
        <v>0</v>
      </c>
      <c r="R86" s="584">
        <f t="shared" si="29"/>
        <v>0</v>
      </c>
      <c r="S86" s="584">
        <f t="shared" si="29"/>
        <v>0</v>
      </c>
      <c r="T86" s="584">
        <f t="shared" si="29"/>
        <v>0</v>
      </c>
      <c r="U86" s="584">
        <f t="shared" si="29"/>
        <v>0</v>
      </c>
      <c r="V86" s="584">
        <f t="shared" si="29"/>
        <v>0</v>
      </c>
      <c r="W86" s="584">
        <f t="shared" si="29"/>
        <v>0</v>
      </c>
      <c r="X86" s="584">
        <f t="shared" si="29"/>
        <v>0</v>
      </c>
      <c r="Y86" s="584">
        <f t="shared" si="29"/>
        <v>0</v>
      </c>
      <c r="Z86" s="584">
        <f t="shared" ref="Z86:BU86" si="30">+Z87+Z88</f>
        <v>0</v>
      </c>
      <c r="AA86" s="584">
        <f t="shared" si="30"/>
        <v>0</v>
      </c>
      <c r="AB86" s="584">
        <f t="shared" si="30"/>
        <v>0</v>
      </c>
      <c r="AC86" s="584">
        <f t="shared" si="30"/>
        <v>0</v>
      </c>
      <c r="AD86" s="584">
        <f t="shared" si="30"/>
        <v>0</v>
      </c>
      <c r="AE86" s="584">
        <f t="shared" si="30"/>
        <v>0</v>
      </c>
      <c r="AF86" s="584">
        <f t="shared" si="30"/>
        <v>0</v>
      </c>
      <c r="AG86" s="584">
        <f t="shared" si="30"/>
        <v>0</v>
      </c>
      <c r="AH86" s="584">
        <f t="shared" si="30"/>
        <v>0</v>
      </c>
      <c r="AI86" s="584">
        <f t="shared" si="30"/>
        <v>0</v>
      </c>
      <c r="AJ86" s="584">
        <f t="shared" si="30"/>
        <v>0</v>
      </c>
      <c r="AK86" s="584">
        <f t="shared" si="30"/>
        <v>0</v>
      </c>
      <c r="AL86" s="584">
        <f t="shared" si="30"/>
        <v>0</v>
      </c>
      <c r="AM86" s="584">
        <f t="shared" si="30"/>
        <v>0</v>
      </c>
      <c r="AN86" s="584">
        <f t="shared" si="30"/>
        <v>0</v>
      </c>
      <c r="AO86" s="584">
        <f t="shared" si="30"/>
        <v>0</v>
      </c>
      <c r="AP86" s="584">
        <f t="shared" si="30"/>
        <v>0</v>
      </c>
      <c r="AQ86" s="584">
        <f t="shared" si="30"/>
        <v>0</v>
      </c>
      <c r="AR86" s="584">
        <f t="shared" si="30"/>
        <v>0</v>
      </c>
      <c r="AS86" s="584">
        <f t="shared" si="30"/>
        <v>0</v>
      </c>
      <c r="AT86" s="584">
        <f t="shared" si="30"/>
        <v>0</v>
      </c>
      <c r="AU86" s="584">
        <f t="shared" si="30"/>
        <v>0</v>
      </c>
      <c r="AV86" s="584">
        <f t="shared" si="30"/>
        <v>0</v>
      </c>
      <c r="AW86" s="584">
        <f t="shared" si="30"/>
        <v>0</v>
      </c>
      <c r="AX86" s="584">
        <f t="shared" si="30"/>
        <v>0</v>
      </c>
      <c r="AY86" s="584">
        <f t="shared" si="30"/>
        <v>0</v>
      </c>
      <c r="AZ86" s="584">
        <f t="shared" si="30"/>
        <v>0</v>
      </c>
      <c r="BA86" s="584">
        <f t="shared" si="30"/>
        <v>0</v>
      </c>
      <c r="BB86" s="584">
        <f t="shared" si="30"/>
        <v>0</v>
      </c>
      <c r="BC86" s="584">
        <f t="shared" si="30"/>
        <v>0</v>
      </c>
      <c r="BD86" s="584">
        <f t="shared" si="30"/>
        <v>0</v>
      </c>
      <c r="BE86" s="584">
        <f t="shared" si="30"/>
        <v>0</v>
      </c>
      <c r="BF86" s="584">
        <f t="shared" si="30"/>
        <v>0</v>
      </c>
      <c r="BG86" s="584">
        <f t="shared" si="30"/>
        <v>0</v>
      </c>
      <c r="BH86" s="584">
        <f t="shared" si="30"/>
        <v>0</v>
      </c>
      <c r="BI86" s="584">
        <f t="shared" si="30"/>
        <v>0</v>
      </c>
      <c r="BJ86" s="584">
        <f t="shared" si="30"/>
        <v>0</v>
      </c>
      <c r="BK86" s="584">
        <f t="shared" si="30"/>
        <v>0</v>
      </c>
      <c r="BL86" s="584">
        <f t="shared" si="30"/>
        <v>0</v>
      </c>
      <c r="BM86" s="584">
        <f t="shared" si="30"/>
        <v>0</v>
      </c>
      <c r="BN86" s="584">
        <f t="shared" si="30"/>
        <v>0</v>
      </c>
      <c r="BO86" s="584">
        <f t="shared" si="30"/>
        <v>0</v>
      </c>
      <c r="BP86" s="584">
        <f t="shared" si="30"/>
        <v>0</v>
      </c>
      <c r="BQ86" s="584">
        <f t="shared" si="30"/>
        <v>0</v>
      </c>
      <c r="BR86" s="584">
        <f t="shared" si="30"/>
        <v>0</v>
      </c>
      <c r="BS86" s="584">
        <f t="shared" si="30"/>
        <v>0</v>
      </c>
      <c r="BT86" s="584">
        <f t="shared" si="30"/>
        <v>0</v>
      </c>
      <c r="BU86" s="584">
        <f t="shared" si="30"/>
        <v>0</v>
      </c>
    </row>
    <row r="87" spans="1:73" outlineLevel="1" x14ac:dyDescent="0.25">
      <c r="A87" s="422" t="s">
        <v>125</v>
      </c>
      <c r="B87" s="357" t="s">
        <v>124</v>
      </c>
      <c r="C87" s="464"/>
      <c r="D87" s="372"/>
      <c r="E87" s="363"/>
      <c r="F87" s="653"/>
      <c r="G87" s="653"/>
      <c r="H87" s="653"/>
      <c r="I87" s="653"/>
      <c r="J87" s="653"/>
      <c r="K87" s="653"/>
      <c r="L87" s="653"/>
      <c r="M87" s="653"/>
      <c r="N87" s="653"/>
      <c r="O87" s="653"/>
      <c r="P87" s="653"/>
      <c r="Q87" s="653"/>
      <c r="R87" s="653"/>
      <c r="S87" s="653"/>
      <c r="T87" s="653"/>
      <c r="U87" s="653"/>
      <c r="V87" s="653"/>
      <c r="W87" s="653"/>
      <c r="X87" s="653"/>
      <c r="Y87" s="653"/>
      <c r="Z87" s="653"/>
      <c r="AA87" s="653"/>
      <c r="AB87" s="653"/>
      <c r="AC87" s="653"/>
      <c r="AD87" s="653"/>
      <c r="AE87" s="653"/>
      <c r="AF87" s="653"/>
      <c r="AG87" s="653"/>
      <c r="AH87" s="653"/>
      <c r="AI87" s="653"/>
      <c r="AJ87" s="653"/>
      <c r="AK87" s="653"/>
      <c r="AL87" s="653"/>
      <c r="AM87" s="653"/>
      <c r="AN87" s="653"/>
      <c r="AO87" s="653"/>
      <c r="AP87" s="653"/>
      <c r="AQ87" s="653"/>
      <c r="AR87" s="653"/>
      <c r="AS87" s="653"/>
      <c r="AT87" s="653"/>
      <c r="AU87" s="653"/>
      <c r="AV87" s="653"/>
      <c r="AW87" s="653"/>
      <c r="AX87" s="653"/>
      <c r="AY87" s="653"/>
      <c r="AZ87" s="653"/>
      <c r="BA87" s="653"/>
      <c r="BB87" s="653"/>
      <c r="BC87" s="653"/>
      <c r="BD87" s="653"/>
      <c r="BE87" s="653"/>
      <c r="BF87" s="653"/>
      <c r="BG87" s="653"/>
      <c r="BH87" s="653"/>
      <c r="BI87" s="653"/>
      <c r="BJ87" s="653"/>
      <c r="BK87" s="653"/>
      <c r="BL87" s="653"/>
      <c r="BM87" s="653"/>
      <c r="BN87" s="653"/>
      <c r="BO87" s="653"/>
      <c r="BP87" s="653"/>
      <c r="BQ87" s="653"/>
      <c r="BR87" s="653"/>
      <c r="BS87" s="653"/>
      <c r="BT87" s="653"/>
      <c r="BU87" s="653"/>
    </row>
    <row r="88" spans="1:73" outlineLevel="1" x14ac:dyDescent="0.25">
      <c r="A88" s="422" t="s">
        <v>126</v>
      </c>
      <c r="B88" s="352" t="s">
        <v>202</v>
      </c>
      <c r="C88" s="465"/>
      <c r="D88" s="373"/>
      <c r="E88" s="368"/>
      <c r="F88" s="653"/>
      <c r="G88" s="653"/>
      <c r="H88" s="653"/>
      <c r="I88" s="653"/>
      <c r="J88" s="653"/>
      <c r="K88" s="653"/>
      <c r="L88" s="653"/>
      <c r="M88" s="653"/>
      <c r="N88" s="653"/>
      <c r="O88" s="653"/>
      <c r="P88" s="653"/>
      <c r="Q88" s="653"/>
      <c r="R88" s="653"/>
      <c r="S88" s="653"/>
      <c r="T88" s="653"/>
      <c r="U88" s="653"/>
      <c r="V88" s="653"/>
      <c r="W88" s="653"/>
      <c r="X88" s="653"/>
      <c r="Y88" s="653"/>
      <c r="Z88" s="653"/>
      <c r="AA88" s="653"/>
      <c r="AB88" s="653"/>
      <c r="AC88" s="653"/>
      <c r="AD88" s="653"/>
      <c r="AE88" s="653"/>
      <c r="AF88" s="653"/>
      <c r="AG88" s="653"/>
      <c r="AH88" s="653"/>
      <c r="AI88" s="653"/>
      <c r="AJ88" s="653"/>
      <c r="AK88" s="653"/>
      <c r="AL88" s="653"/>
      <c r="AM88" s="653"/>
      <c r="AN88" s="653"/>
      <c r="AO88" s="653"/>
      <c r="AP88" s="653"/>
      <c r="AQ88" s="653"/>
      <c r="AR88" s="653"/>
      <c r="AS88" s="653"/>
      <c r="AT88" s="653"/>
      <c r="AU88" s="653"/>
      <c r="AV88" s="653"/>
      <c r="AW88" s="653"/>
      <c r="AX88" s="653"/>
      <c r="AY88" s="653"/>
      <c r="AZ88" s="653"/>
      <c r="BA88" s="653"/>
      <c r="BB88" s="653"/>
      <c r="BC88" s="653"/>
      <c r="BD88" s="653"/>
      <c r="BE88" s="653"/>
      <c r="BF88" s="653"/>
      <c r="BG88" s="653"/>
      <c r="BH88" s="653"/>
      <c r="BI88" s="653"/>
      <c r="BJ88" s="653"/>
      <c r="BK88" s="653"/>
      <c r="BL88" s="653"/>
      <c r="BM88" s="653"/>
      <c r="BN88" s="653"/>
      <c r="BO88" s="653"/>
      <c r="BP88" s="653"/>
      <c r="BQ88" s="653"/>
      <c r="BR88" s="653"/>
      <c r="BS88" s="653"/>
      <c r="BT88" s="653"/>
      <c r="BU88" s="653"/>
    </row>
    <row r="89" spans="1:73" outlineLevel="1" x14ac:dyDescent="0.25">
      <c r="A89" s="378" t="s">
        <v>49</v>
      </c>
      <c r="B89" s="357" t="s">
        <v>254</v>
      </c>
      <c r="C89" s="464"/>
      <c r="D89" s="372" t="s">
        <v>349</v>
      </c>
      <c r="E89" s="359" t="str">
        <f>'9. Checks (ART)'!E29</f>
        <v>OK</v>
      </c>
      <c r="F89" s="653"/>
      <c r="G89" s="582">
        <f t="shared" ref="G89:I89" si="31">SUM(G90:G93)</f>
        <v>0</v>
      </c>
      <c r="H89" s="653"/>
      <c r="I89" s="582">
        <f t="shared" si="31"/>
        <v>0</v>
      </c>
      <c r="J89" s="653"/>
      <c r="K89" s="653"/>
      <c r="L89" s="653"/>
      <c r="M89" s="653"/>
      <c r="N89" s="653"/>
      <c r="O89" s="653"/>
      <c r="P89" s="653"/>
      <c r="Q89" s="653"/>
      <c r="R89" s="653"/>
      <c r="S89" s="653"/>
      <c r="T89" s="653"/>
      <c r="U89" s="653"/>
      <c r="V89" s="653"/>
      <c r="W89" s="653"/>
      <c r="X89" s="653"/>
      <c r="Y89" s="653"/>
      <c r="Z89" s="653"/>
      <c r="AA89" s="653"/>
      <c r="AB89" s="653"/>
      <c r="AC89" s="653"/>
      <c r="AD89" s="653"/>
      <c r="AE89" s="653"/>
      <c r="AF89" s="653"/>
      <c r="AG89" s="653"/>
      <c r="AH89" s="653"/>
      <c r="AI89" s="653"/>
      <c r="AJ89" s="653"/>
      <c r="AK89" s="653"/>
      <c r="AL89" s="653"/>
      <c r="AM89" s="653"/>
      <c r="AN89" s="653"/>
      <c r="AO89" s="653"/>
      <c r="AP89" s="653"/>
      <c r="AQ89" s="653"/>
      <c r="AR89" s="653"/>
      <c r="AS89" s="653"/>
      <c r="AT89" s="653"/>
      <c r="AU89" s="653"/>
      <c r="AV89" s="653"/>
      <c r="AW89" s="653"/>
      <c r="AX89" s="653"/>
      <c r="AY89" s="653"/>
      <c r="AZ89" s="653"/>
      <c r="BA89" s="653"/>
      <c r="BB89" s="653"/>
      <c r="BC89" s="653"/>
      <c r="BD89" s="653"/>
      <c r="BE89" s="653"/>
      <c r="BF89" s="653"/>
      <c r="BG89" s="653"/>
      <c r="BH89" s="653"/>
      <c r="BI89" s="653"/>
      <c r="BJ89" s="653"/>
      <c r="BK89" s="653"/>
      <c r="BL89" s="653"/>
      <c r="BM89" s="653"/>
      <c r="BN89" s="653"/>
      <c r="BO89" s="653"/>
      <c r="BP89" s="653"/>
      <c r="BQ89" s="653"/>
      <c r="BR89" s="653"/>
      <c r="BS89" s="653"/>
      <c r="BT89" s="653"/>
      <c r="BU89" s="653"/>
    </row>
    <row r="90" spans="1:73" s="200" customFormat="1" outlineLevel="1" x14ac:dyDescent="0.3">
      <c r="A90" s="420" t="s">
        <v>127</v>
      </c>
      <c r="B90" s="350" t="s">
        <v>301</v>
      </c>
      <c r="C90" s="466"/>
      <c r="D90" s="374"/>
      <c r="E90" s="350"/>
      <c r="F90" s="588"/>
      <c r="G90" s="653"/>
      <c r="H90" s="588"/>
      <c r="I90" s="653"/>
      <c r="J90" s="588"/>
      <c r="K90" s="588"/>
      <c r="L90" s="588"/>
      <c r="M90" s="588"/>
      <c r="N90" s="588"/>
      <c r="O90" s="588"/>
      <c r="P90" s="588"/>
      <c r="Q90" s="588"/>
      <c r="R90" s="588"/>
      <c r="S90" s="588"/>
      <c r="T90" s="588"/>
      <c r="U90" s="588"/>
      <c r="V90" s="588"/>
      <c r="W90" s="588"/>
      <c r="X90" s="588"/>
      <c r="Y90" s="588"/>
      <c r="Z90" s="588"/>
      <c r="AA90" s="588"/>
      <c r="AB90" s="588"/>
      <c r="AC90" s="588"/>
      <c r="AD90" s="588"/>
      <c r="AE90" s="588"/>
      <c r="AF90" s="588"/>
      <c r="AG90" s="588"/>
      <c r="AH90" s="588"/>
      <c r="AI90" s="588"/>
      <c r="AJ90" s="588"/>
      <c r="AK90" s="588"/>
      <c r="AL90" s="588"/>
      <c r="AM90" s="588"/>
      <c r="AN90" s="588"/>
      <c r="AO90" s="588"/>
      <c r="AP90" s="588"/>
      <c r="AQ90" s="588"/>
      <c r="AR90" s="588"/>
      <c r="AS90" s="588"/>
      <c r="AT90" s="588"/>
      <c r="AU90" s="588"/>
      <c r="AV90" s="588"/>
      <c r="AW90" s="588"/>
      <c r="AX90" s="588"/>
      <c r="AY90" s="588"/>
      <c r="AZ90" s="588"/>
      <c r="BA90" s="588"/>
      <c r="BB90" s="588"/>
      <c r="BC90" s="588"/>
      <c r="BD90" s="588"/>
      <c r="BE90" s="588"/>
      <c r="BF90" s="588"/>
      <c r="BG90" s="588"/>
      <c r="BH90" s="588"/>
      <c r="BI90" s="588"/>
      <c r="BJ90" s="588"/>
      <c r="BK90" s="588"/>
      <c r="BL90" s="588"/>
      <c r="BM90" s="588"/>
      <c r="BN90" s="588"/>
      <c r="BO90" s="588"/>
      <c r="BP90" s="588"/>
      <c r="BQ90" s="588"/>
      <c r="BR90" s="588"/>
      <c r="BS90" s="588"/>
      <c r="BT90" s="588"/>
      <c r="BU90" s="588"/>
    </row>
    <row r="91" spans="1:73" s="200" customFormat="1" outlineLevel="1" x14ac:dyDescent="0.3">
      <c r="A91" s="420" t="s">
        <v>128</v>
      </c>
      <c r="B91" s="350" t="s">
        <v>301</v>
      </c>
      <c r="C91" s="466"/>
      <c r="D91" s="374"/>
      <c r="E91" s="350"/>
      <c r="F91" s="583"/>
      <c r="G91" s="653"/>
      <c r="H91" s="583"/>
      <c r="I91" s="653"/>
      <c r="J91" s="583"/>
      <c r="K91" s="583"/>
      <c r="L91" s="583"/>
      <c r="M91" s="583"/>
      <c r="N91" s="583"/>
      <c r="O91" s="583"/>
      <c r="P91" s="583"/>
      <c r="Q91" s="583"/>
      <c r="R91" s="583"/>
      <c r="S91" s="583"/>
      <c r="T91" s="583"/>
      <c r="U91" s="583"/>
      <c r="V91" s="583"/>
      <c r="W91" s="583"/>
      <c r="X91" s="583"/>
      <c r="Y91" s="583"/>
      <c r="Z91" s="583"/>
      <c r="AA91" s="583"/>
      <c r="AB91" s="583"/>
      <c r="AC91" s="583"/>
      <c r="AD91" s="583"/>
      <c r="AE91" s="583"/>
      <c r="AF91" s="583"/>
      <c r="AG91" s="583"/>
      <c r="AH91" s="583"/>
      <c r="AI91" s="583"/>
      <c r="AJ91" s="583"/>
      <c r="AK91" s="583"/>
      <c r="AL91" s="583"/>
      <c r="AM91" s="583"/>
      <c r="AN91" s="583"/>
      <c r="AO91" s="583"/>
      <c r="AP91" s="583"/>
      <c r="AQ91" s="583"/>
      <c r="AR91" s="583"/>
      <c r="AS91" s="583"/>
      <c r="AT91" s="583"/>
      <c r="AU91" s="583"/>
      <c r="AV91" s="583"/>
      <c r="AW91" s="583"/>
      <c r="AX91" s="583"/>
      <c r="AY91" s="583"/>
      <c r="AZ91" s="583"/>
      <c r="BA91" s="583"/>
      <c r="BB91" s="583"/>
      <c r="BC91" s="583"/>
      <c r="BD91" s="583"/>
      <c r="BE91" s="583"/>
      <c r="BF91" s="583"/>
      <c r="BG91" s="583"/>
      <c r="BH91" s="583"/>
      <c r="BI91" s="583"/>
      <c r="BJ91" s="583"/>
      <c r="BK91" s="583"/>
      <c r="BL91" s="583"/>
      <c r="BM91" s="583"/>
      <c r="BN91" s="583"/>
      <c r="BO91" s="583"/>
      <c r="BP91" s="583"/>
      <c r="BQ91" s="583"/>
      <c r="BR91" s="583"/>
      <c r="BS91" s="583"/>
      <c r="BT91" s="583"/>
      <c r="BU91" s="583"/>
    </row>
    <row r="92" spans="1:73" s="200" customFormat="1" outlineLevel="1" x14ac:dyDescent="0.3">
      <c r="A92" s="420" t="s">
        <v>129</v>
      </c>
      <c r="B92" s="350" t="s">
        <v>301</v>
      </c>
      <c r="C92" s="466"/>
      <c r="D92" s="374"/>
      <c r="E92" s="350"/>
      <c r="F92" s="583"/>
      <c r="G92" s="653"/>
      <c r="H92" s="583"/>
      <c r="I92" s="653"/>
      <c r="J92" s="583"/>
      <c r="K92" s="583"/>
      <c r="L92" s="583"/>
      <c r="M92" s="583"/>
      <c r="N92" s="583"/>
      <c r="O92" s="583"/>
      <c r="P92" s="583"/>
      <c r="Q92" s="583"/>
      <c r="R92" s="583"/>
      <c r="S92" s="583"/>
      <c r="T92" s="583"/>
      <c r="U92" s="583"/>
      <c r="V92" s="583"/>
      <c r="W92" s="583"/>
      <c r="X92" s="583"/>
      <c r="Y92" s="583"/>
      <c r="Z92" s="583"/>
      <c r="AA92" s="583"/>
      <c r="AB92" s="583"/>
      <c r="AC92" s="583"/>
      <c r="AD92" s="583"/>
      <c r="AE92" s="583"/>
      <c r="AF92" s="583"/>
      <c r="AG92" s="583"/>
      <c r="AH92" s="583"/>
      <c r="AI92" s="583"/>
      <c r="AJ92" s="583"/>
      <c r="AK92" s="583"/>
      <c r="AL92" s="583"/>
      <c r="AM92" s="583"/>
      <c r="AN92" s="583"/>
      <c r="AO92" s="583"/>
      <c r="AP92" s="583"/>
      <c r="AQ92" s="583"/>
      <c r="AR92" s="583"/>
      <c r="AS92" s="583"/>
      <c r="AT92" s="583"/>
      <c r="AU92" s="583"/>
      <c r="AV92" s="583"/>
      <c r="AW92" s="583"/>
      <c r="AX92" s="583"/>
      <c r="AY92" s="583"/>
      <c r="AZ92" s="583"/>
      <c r="BA92" s="583"/>
      <c r="BB92" s="583"/>
      <c r="BC92" s="583"/>
      <c r="BD92" s="583"/>
      <c r="BE92" s="583"/>
      <c r="BF92" s="583"/>
      <c r="BG92" s="583"/>
      <c r="BH92" s="583"/>
      <c r="BI92" s="583"/>
      <c r="BJ92" s="583"/>
      <c r="BK92" s="583"/>
      <c r="BL92" s="583"/>
      <c r="BM92" s="583"/>
      <c r="BN92" s="583"/>
      <c r="BO92" s="583"/>
      <c r="BP92" s="583"/>
      <c r="BQ92" s="583"/>
      <c r="BR92" s="583"/>
      <c r="BS92" s="583"/>
      <c r="BT92" s="583"/>
      <c r="BU92" s="583"/>
    </row>
    <row r="93" spans="1:73" s="200" customFormat="1" outlineLevel="1" x14ac:dyDescent="0.3">
      <c r="A93" s="420" t="s">
        <v>130</v>
      </c>
      <c r="B93" s="350" t="s">
        <v>301</v>
      </c>
      <c r="C93" s="466"/>
      <c r="D93" s="374"/>
      <c r="E93" s="350"/>
      <c r="F93" s="583"/>
      <c r="G93" s="653"/>
      <c r="H93" s="583"/>
      <c r="I93" s="653"/>
      <c r="J93" s="583"/>
      <c r="K93" s="583"/>
      <c r="L93" s="583"/>
      <c r="M93" s="583"/>
      <c r="N93" s="583"/>
      <c r="O93" s="583"/>
      <c r="P93" s="583"/>
      <c r="Q93" s="583"/>
      <c r="R93" s="583"/>
      <c r="S93" s="583"/>
      <c r="T93" s="583"/>
      <c r="U93" s="583"/>
      <c r="V93" s="583"/>
      <c r="W93" s="583"/>
      <c r="X93" s="583"/>
      <c r="Y93" s="583"/>
      <c r="Z93" s="583"/>
      <c r="AA93" s="583"/>
      <c r="AB93" s="583"/>
      <c r="AC93" s="583"/>
      <c r="AD93" s="583"/>
      <c r="AE93" s="583"/>
      <c r="AF93" s="583"/>
      <c r="AG93" s="583"/>
      <c r="AH93" s="583"/>
      <c r="AI93" s="583"/>
      <c r="AJ93" s="583"/>
      <c r="AK93" s="583"/>
      <c r="AL93" s="583"/>
      <c r="AM93" s="583"/>
      <c r="AN93" s="583"/>
      <c r="AO93" s="583"/>
      <c r="AP93" s="583"/>
      <c r="AQ93" s="583"/>
      <c r="AR93" s="583"/>
      <c r="AS93" s="583"/>
      <c r="AT93" s="583"/>
      <c r="AU93" s="583"/>
      <c r="AV93" s="583"/>
      <c r="AW93" s="583"/>
      <c r="AX93" s="583"/>
      <c r="AY93" s="583"/>
      <c r="AZ93" s="583"/>
      <c r="BA93" s="583"/>
      <c r="BB93" s="583"/>
      <c r="BC93" s="583"/>
      <c r="BD93" s="583"/>
      <c r="BE93" s="583"/>
      <c r="BF93" s="583"/>
      <c r="BG93" s="583"/>
      <c r="BH93" s="583"/>
      <c r="BI93" s="583"/>
      <c r="BJ93" s="583"/>
      <c r="BK93" s="583"/>
      <c r="BL93" s="583"/>
      <c r="BM93" s="583"/>
      <c r="BN93" s="583"/>
      <c r="BO93" s="583"/>
      <c r="BP93" s="583"/>
      <c r="BQ93" s="583"/>
      <c r="BR93" s="583"/>
      <c r="BS93" s="583"/>
      <c r="BT93" s="583"/>
      <c r="BU93" s="583"/>
    </row>
    <row r="94" spans="1:73" outlineLevel="1" x14ac:dyDescent="0.25">
      <c r="A94" s="112" t="s">
        <v>428</v>
      </c>
      <c r="B94" s="201" t="s">
        <v>431</v>
      </c>
      <c r="C94" s="467"/>
      <c r="D94" s="345"/>
      <c r="E94" s="208"/>
      <c r="F94" s="653"/>
      <c r="G94" s="653"/>
      <c r="H94" s="653"/>
      <c r="I94" s="653"/>
      <c r="J94" s="653"/>
      <c r="K94" s="653"/>
      <c r="L94" s="653"/>
      <c r="M94" s="653"/>
      <c r="N94" s="653"/>
      <c r="O94" s="653"/>
      <c r="P94" s="653"/>
      <c r="Q94" s="653"/>
      <c r="R94" s="653"/>
      <c r="S94" s="653"/>
      <c r="T94" s="653"/>
      <c r="U94" s="653"/>
      <c r="V94" s="653"/>
      <c r="W94" s="653"/>
      <c r="X94" s="653"/>
      <c r="Y94" s="653"/>
      <c r="Z94" s="653"/>
      <c r="AA94" s="653"/>
      <c r="AB94" s="653"/>
      <c r="AC94" s="653"/>
      <c r="AD94" s="653"/>
      <c r="AE94" s="653"/>
      <c r="AF94" s="653"/>
      <c r="AG94" s="653"/>
      <c r="AH94" s="653"/>
      <c r="AI94" s="653"/>
      <c r="AJ94" s="653"/>
      <c r="AK94" s="653"/>
      <c r="AL94" s="653"/>
      <c r="AM94" s="653"/>
      <c r="AN94" s="653"/>
      <c r="AO94" s="653"/>
      <c r="AP94" s="653"/>
      <c r="AQ94" s="653"/>
      <c r="AR94" s="653"/>
      <c r="AS94" s="653"/>
      <c r="AT94" s="653"/>
      <c r="AU94" s="653"/>
      <c r="AV94" s="653"/>
      <c r="AW94" s="653"/>
      <c r="AX94" s="653"/>
      <c r="AY94" s="653"/>
      <c r="AZ94" s="653"/>
      <c r="BA94" s="653"/>
      <c r="BB94" s="653"/>
      <c r="BC94" s="653"/>
      <c r="BD94" s="653"/>
      <c r="BE94" s="653"/>
      <c r="BF94" s="653"/>
      <c r="BG94" s="653"/>
      <c r="BH94" s="653"/>
      <c r="BI94" s="653"/>
      <c r="BJ94" s="653"/>
      <c r="BK94" s="653"/>
      <c r="BL94" s="653"/>
      <c r="BM94" s="653"/>
      <c r="BN94" s="653"/>
      <c r="BO94" s="653"/>
      <c r="BP94" s="653"/>
      <c r="BQ94" s="653"/>
      <c r="BR94" s="653"/>
      <c r="BS94" s="653"/>
      <c r="BT94" s="653"/>
      <c r="BU94" s="653"/>
    </row>
    <row r="95" spans="1:73" x14ac:dyDescent="0.25">
      <c r="A95" s="300" t="s">
        <v>50</v>
      </c>
      <c r="B95" s="302"/>
      <c r="C95" s="480"/>
      <c r="D95" s="346" t="s">
        <v>350</v>
      </c>
      <c r="E95" s="301"/>
      <c r="F95" s="587">
        <f t="shared" ref="F95:BQ95" si="32">F84+F86+F89+F94</f>
        <v>0</v>
      </c>
      <c r="G95" s="587">
        <f t="shared" si="32"/>
        <v>0</v>
      </c>
      <c r="H95" s="587">
        <f t="shared" si="32"/>
        <v>0</v>
      </c>
      <c r="I95" s="587">
        <f t="shared" si="32"/>
        <v>0</v>
      </c>
      <c r="J95" s="587">
        <f t="shared" si="32"/>
        <v>0</v>
      </c>
      <c r="K95" s="587">
        <f t="shared" si="32"/>
        <v>0</v>
      </c>
      <c r="L95" s="587">
        <f t="shared" si="32"/>
        <v>0</v>
      </c>
      <c r="M95" s="587">
        <f t="shared" si="32"/>
        <v>0</v>
      </c>
      <c r="N95" s="587">
        <f t="shared" si="32"/>
        <v>0</v>
      </c>
      <c r="O95" s="587">
        <f t="shared" si="32"/>
        <v>0</v>
      </c>
      <c r="P95" s="587">
        <f t="shared" si="32"/>
        <v>0</v>
      </c>
      <c r="Q95" s="587">
        <f t="shared" si="32"/>
        <v>0</v>
      </c>
      <c r="R95" s="587">
        <f t="shared" si="32"/>
        <v>0</v>
      </c>
      <c r="S95" s="587">
        <f t="shared" si="32"/>
        <v>0</v>
      </c>
      <c r="T95" s="587">
        <f t="shared" si="32"/>
        <v>0</v>
      </c>
      <c r="U95" s="587">
        <f t="shared" si="32"/>
        <v>0</v>
      </c>
      <c r="V95" s="587">
        <f t="shared" si="32"/>
        <v>0</v>
      </c>
      <c r="W95" s="587">
        <f t="shared" si="32"/>
        <v>0</v>
      </c>
      <c r="X95" s="587">
        <f t="shared" si="32"/>
        <v>0</v>
      </c>
      <c r="Y95" s="587">
        <f t="shared" si="32"/>
        <v>0</v>
      </c>
      <c r="Z95" s="587">
        <f t="shared" si="32"/>
        <v>0</v>
      </c>
      <c r="AA95" s="587">
        <f t="shared" si="32"/>
        <v>0</v>
      </c>
      <c r="AB95" s="587">
        <f t="shared" si="32"/>
        <v>0</v>
      </c>
      <c r="AC95" s="587">
        <f t="shared" si="32"/>
        <v>0</v>
      </c>
      <c r="AD95" s="587">
        <f t="shared" si="32"/>
        <v>0</v>
      </c>
      <c r="AE95" s="587">
        <f t="shared" si="32"/>
        <v>0</v>
      </c>
      <c r="AF95" s="587">
        <f t="shared" si="32"/>
        <v>0</v>
      </c>
      <c r="AG95" s="587">
        <f t="shared" si="32"/>
        <v>0</v>
      </c>
      <c r="AH95" s="587">
        <f t="shared" si="32"/>
        <v>0</v>
      </c>
      <c r="AI95" s="587">
        <f t="shared" si="32"/>
        <v>0</v>
      </c>
      <c r="AJ95" s="587">
        <f t="shared" si="32"/>
        <v>0</v>
      </c>
      <c r="AK95" s="587">
        <f t="shared" si="32"/>
        <v>0</v>
      </c>
      <c r="AL95" s="587">
        <f t="shared" si="32"/>
        <v>0</v>
      </c>
      <c r="AM95" s="587">
        <f t="shared" si="32"/>
        <v>0</v>
      </c>
      <c r="AN95" s="587">
        <f t="shared" si="32"/>
        <v>0</v>
      </c>
      <c r="AO95" s="587">
        <f t="shared" si="32"/>
        <v>0</v>
      </c>
      <c r="AP95" s="587">
        <f t="shared" si="32"/>
        <v>0</v>
      </c>
      <c r="AQ95" s="587">
        <f t="shared" si="32"/>
        <v>0</v>
      </c>
      <c r="AR95" s="587">
        <f t="shared" si="32"/>
        <v>0</v>
      </c>
      <c r="AS95" s="587">
        <f t="shared" si="32"/>
        <v>0</v>
      </c>
      <c r="AT95" s="587">
        <f t="shared" si="32"/>
        <v>0</v>
      </c>
      <c r="AU95" s="587">
        <f t="shared" si="32"/>
        <v>0</v>
      </c>
      <c r="AV95" s="587">
        <f t="shared" si="32"/>
        <v>0</v>
      </c>
      <c r="AW95" s="587">
        <f t="shared" si="32"/>
        <v>0</v>
      </c>
      <c r="AX95" s="587">
        <f t="shared" si="32"/>
        <v>0</v>
      </c>
      <c r="AY95" s="587">
        <f t="shared" si="32"/>
        <v>0</v>
      </c>
      <c r="AZ95" s="587">
        <f t="shared" si="32"/>
        <v>0</v>
      </c>
      <c r="BA95" s="587">
        <f t="shared" si="32"/>
        <v>0</v>
      </c>
      <c r="BB95" s="587">
        <f t="shared" si="32"/>
        <v>0</v>
      </c>
      <c r="BC95" s="587">
        <f t="shared" si="32"/>
        <v>0</v>
      </c>
      <c r="BD95" s="587">
        <f t="shared" si="32"/>
        <v>0</v>
      </c>
      <c r="BE95" s="587">
        <f t="shared" si="32"/>
        <v>0</v>
      </c>
      <c r="BF95" s="587">
        <f t="shared" si="32"/>
        <v>0</v>
      </c>
      <c r="BG95" s="587">
        <f t="shared" si="32"/>
        <v>0</v>
      </c>
      <c r="BH95" s="587">
        <f t="shared" si="32"/>
        <v>0</v>
      </c>
      <c r="BI95" s="587">
        <f t="shared" si="32"/>
        <v>0</v>
      </c>
      <c r="BJ95" s="587">
        <f t="shared" si="32"/>
        <v>0</v>
      </c>
      <c r="BK95" s="587">
        <f t="shared" si="32"/>
        <v>0</v>
      </c>
      <c r="BL95" s="587">
        <f t="shared" si="32"/>
        <v>0</v>
      </c>
      <c r="BM95" s="587">
        <f t="shared" si="32"/>
        <v>0</v>
      </c>
      <c r="BN95" s="587">
        <f t="shared" si="32"/>
        <v>0</v>
      </c>
      <c r="BO95" s="587">
        <f t="shared" si="32"/>
        <v>0</v>
      </c>
      <c r="BP95" s="587">
        <f t="shared" si="32"/>
        <v>0</v>
      </c>
      <c r="BQ95" s="587">
        <f t="shared" si="32"/>
        <v>0</v>
      </c>
      <c r="BR95" s="587">
        <f t="shared" ref="BR95:BU95" si="33">BR84+BR86+BR89+BR94</f>
        <v>0</v>
      </c>
      <c r="BS95" s="587">
        <f t="shared" si="33"/>
        <v>0</v>
      </c>
      <c r="BT95" s="587">
        <f t="shared" si="33"/>
        <v>0</v>
      </c>
      <c r="BU95" s="587">
        <f t="shared" si="33"/>
        <v>0</v>
      </c>
    </row>
    <row r="96" spans="1:73" x14ac:dyDescent="0.25">
      <c r="A96" s="220"/>
      <c r="B96" s="221"/>
      <c r="C96" s="484"/>
      <c r="D96" s="347"/>
      <c r="E96" s="221"/>
      <c r="F96" s="654"/>
      <c r="G96" s="654"/>
      <c r="H96" s="655"/>
      <c r="I96" s="654"/>
      <c r="J96" s="654"/>
      <c r="K96" s="654"/>
      <c r="L96" s="654"/>
      <c r="M96" s="654"/>
      <c r="N96" s="654"/>
      <c r="O96" s="654"/>
      <c r="P96" s="654"/>
      <c r="Q96" s="654"/>
      <c r="R96" s="654"/>
      <c r="S96" s="654"/>
      <c r="T96" s="654"/>
      <c r="U96" s="654"/>
      <c r="V96" s="654"/>
      <c r="W96" s="654"/>
      <c r="X96" s="654"/>
      <c r="Y96" s="654"/>
      <c r="Z96" s="654"/>
      <c r="AA96" s="654"/>
      <c r="AB96" s="654"/>
      <c r="AC96" s="654"/>
      <c r="AD96" s="654"/>
      <c r="AE96" s="654"/>
      <c r="AF96" s="654"/>
      <c r="AG96" s="654"/>
      <c r="AH96" s="654"/>
      <c r="AI96" s="654"/>
      <c r="AJ96" s="654"/>
      <c r="AK96" s="654"/>
      <c r="AL96" s="654"/>
      <c r="AM96" s="654"/>
      <c r="AN96" s="654"/>
      <c r="AO96" s="654"/>
      <c r="AP96" s="654"/>
      <c r="AQ96" s="654"/>
      <c r="AR96" s="654"/>
      <c r="AS96" s="654"/>
      <c r="AT96" s="654"/>
      <c r="AU96" s="654"/>
      <c r="AV96" s="654"/>
      <c r="AW96" s="654"/>
      <c r="AX96" s="654"/>
      <c r="AY96" s="654"/>
      <c r="AZ96" s="654"/>
      <c r="BA96" s="654"/>
      <c r="BB96" s="654"/>
      <c r="BC96" s="654"/>
      <c r="BD96" s="654"/>
      <c r="BE96" s="654"/>
      <c r="BF96" s="654"/>
      <c r="BG96" s="654"/>
      <c r="BH96" s="654"/>
      <c r="BI96" s="654"/>
      <c r="BJ96" s="654"/>
      <c r="BK96" s="654"/>
      <c r="BL96" s="654"/>
      <c r="BM96" s="654"/>
      <c r="BN96" s="654"/>
      <c r="BO96" s="654"/>
      <c r="BP96" s="654"/>
      <c r="BQ96" s="654"/>
      <c r="BR96" s="654"/>
      <c r="BS96" s="654"/>
      <c r="BT96" s="654"/>
      <c r="BU96" s="654"/>
    </row>
    <row r="97" spans="1:73" x14ac:dyDescent="0.25">
      <c r="A97" s="61" t="s">
        <v>6</v>
      </c>
      <c r="B97" s="204"/>
      <c r="C97" s="479"/>
      <c r="D97" s="312" t="s">
        <v>351</v>
      </c>
      <c r="E97" s="204"/>
      <c r="F97" s="656">
        <f t="shared" ref="F97" si="34">+F98+F101+F102</f>
        <v>0</v>
      </c>
      <c r="G97" s="656">
        <f t="shared" ref="G97" si="35">+G98+G101+G102</f>
        <v>0</v>
      </c>
      <c r="H97" s="656">
        <f t="shared" ref="H97" si="36">+H98+H101+H102</f>
        <v>0</v>
      </c>
      <c r="I97" s="656">
        <f t="shared" ref="I97" si="37">+I98+I101+I102</f>
        <v>0</v>
      </c>
      <c r="J97" s="656">
        <f t="shared" ref="J97" si="38">+J98+J101+J102</f>
        <v>0</v>
      </c>
      <c r="K97" s="656">
        <f t="shared" ref="K97" si="39">+K98+K101+K102</f>
        <v>0</v>
      </c>
      <c r="L97" s="656">
        <f t="shared" ref="L97" si="40">+L98+L101+L102</f>
        <v>0</v>
      </c>
      <c r="M97" s="656">
        <f t="shared" ref="M97" si="41">+M98+M101+M102</f>
        <v>0</v>
      </c>
      <c r="N97" s="656">
        <f t="shared" ref="N97" si="42">+N98+N101+N102</f>
        <v>0</v>
      </c>
      <c r="O97" s="656">
        <f t="shared" ref="O97" si="43">+O98+O101+O102</f>
        <v>0</v>
      </c>
      <c r="P97" s="656">
        <f t="shared" ref="P97" si="44">+P98+P101+P102</f>
        <v>0</v>
      </c>
      <c r="Q97" s="656">
        <f t="shared" ref="Q97" si="45">+Q98+Q101+Q102</f>
        <v>0</v>
      </c>
      <c r="R97" s="656">
        <f t="shared" ref="R97" si="46">+R98+R101+R102</f>
        <v>0</v>
      </c>
      <c r="S97" s="656">
        <f t="shared" ref="S97" si="47">+S98+S101+S102</f>
        <v>0</v>
      </c>
      <c r="T97" s="656">
        <f t="shared" ref="T97" si="48">+T98+T101+T102</f>
        <v>0</v>
      </c>
      <c r="U97" s="656">
        <f t="shared" ref="U97" si="49">+U98+U101+U102</f>
        <v>0</v>
      </c>
      <c r="V97" s="656">
        <f t="shared" ref="V97" si="50">+V98+V101+V102</f>
        <v>0</v>
      </c>
      <c r="W97" s="656">
        <f t="shared" ref="W97" si="51">+W98+W101+W102</f>
        <v>0</v>
      </c>
      <c r="X97" s="656">
        <f t="shared" ref="X97:BU97" si="52">+X98+X101+X102</f>
        <v>0</v>
      </c>
      <c r="Y97" s="656">
        <f t="shared" ref="Y97" si="53">+Y98+Y101+Y102</f>
        <v>0</v>
      </c>
      <c r="Z97" s="656">
        <f t="shared" si="52"/>
        <v>0</v>
      </c>
      <c r="AA97" s="656">
        <f t="shared" si="52"/>
        <v>0</v>
      </c>
      <c r="AB97" s="656">
        <f t="shared" si="52"/>
        <v>0</v>
      </c>
      <c r="AC97" s="656">
        <f t="shared" si="52"/>
        <v>0</v>
      </c>
      <c r="AD97" s="656">
        <f t="shared" si="52"/>
        <v>0</v>
      </c>
      <c r="AE97" s="656">
        <f t="shared" si="52"/>
        <v>0</v>
      </c>
      <c r="AF97" s="656">
        <f t="shared" si="52"/>
        <v>0</v>
      </c>
      <c r="AG97" s="656">
        <f t="shared" si="52"/>
        <v>0</v>
      </c>
      <c r="AH97" s="656">
        <f t="shared" si="52"/>
        <v>0</v>
      </c>
      <c r="AI97" s="656">
        <f t="shared" si="52"/>
        <v>0</v>
      </c>
      <c r="AJ97" s="656">
        <f t="shared" si="52"/>
        <v>0</v>
      </c>
      <c r="AK97" s="656">
        <f t="shared" si="52"/>
        <v>0</v>
      </c>
      <c r="AL97" s="656">
        <f t="shared" si="52"/>
        <v>0</v>
      </c>
      <c r="AM97" s="656">
        <f t="shared" si="52"/>
        <v>0</v>
      </c>
      <c r="AN97" s="656">
        <f t="shared" si="52"/>
        <v>0</v>
      </c>
      <c r="AO97" s="656">
        <f t="shared" si="52"/>
        <v>0</v>
      </c>
      <c r="AP97" s="656">
        <f t="shared" si="52"/>
        <v>0</v>
      </c>
      <c r="AQ97" s="656">
        <f t="shared" si="52"/>
        <v>0</v>
      </c>
      <c r="AR97" s="656">
        <f t="shared" si="52"/>
        <v>0</v>
      </c>
      <c r="AS97" s="656">
        <f t="shared" si="52"/>
        <v>0</v>
      </c>
      <c r="AT97" s="656">
        <f t="shared" si="52"/>
        <v>0</v>
      </c>
      <c r="AU97" s="656">
        <f t="shared" si="52"/>
        <v>0</v>
      </c>
      <c r="AV97" s="656">
        <f t="shared" si="52"/>
        <v>0</v>
      </c>
      <c r="AW97" s="656">
        <f t="shared" si="52"/>
        <v>0</v>
      </c>
      <c r="AX97" s="656">
        <f t="shared" si="52"/>
        <v>0</v>
      </c>
      <c r="AY97" s="656">
        <f t="shared" si="52"/>
        <v>0</v>
      </c>
      <c r="AZ97" s="656">
        <f t="shared" si="52"/>
        <v>0</v>
      </c>
      <c r="BA97" s="656">
        <f t="shared" si="52"/>
        <v>0</v>
      </c>
      <c r="BB97" s="656">
        <f t="shared" si="52"/>
        <v>0</v>
      </c>
      <c r="BC97" s="656">
        <f t="shared" si="52"/>
        <v>0</v>
      </c>
      <c r="BD97" s="656">
        <f t="shared" si="52"/>
        <v>0</v>
      </c>
      <c r="BE97" s="656">
        <f t="shared" si="52"/>
        <v>0</v>
      </c>
      <c r="BF97" s="656">
        <f t="shared" si="52"/>
        <v>0</v>
      </c>
      <c r="BG97" s="656">
        <f t="shared" si="52"/>
        <v>0</v>
      </c>
      <c r="BH97" s="656">
        <f t="shared" si="52"/>
        <v>0</v>
      </c>
      <c r="BI97" s="656">
        <f t="shared" si="52"/>
        <v>0</v>
      </c>
      <c r="BJ97" s="656">
        <f t="shared" si="52"/>
        <v>0</v>
      </c>
      <c r="BK97" s="656">
        <f t="shared" si="52"/>
        <v>0</v>
      </c>
      <c r="BL97" s="656">
        <f t="shared" si="52"/>
        <v>0</v>
      </c>
      <c r="BM97" s="656">
        <f t="shared" si="52"/>
        <v>0</v>
      </c>
      <c r="BN97" s="656">
        <f t="shared" si="52"/>
        <v>0</v>
      </c>
      <c r="BO97" s="656">
        <f t="shared" si="52"/>
        <v>0</v>
      </c>
      <c r="BP97" s="656">
        <f t="shared" si="52"/>
        <v>0</v>
      </c>
      <c r="BQ97" s="656">
        <f t="shared" si="52"/>
        <v>0</v>
      </c>
      <c r="BR97" s="656">
        <f t="shared" si="52"/>
        <v>0</v>
      </c>
      <c r="BS97" s="656">
        <f t="shared" si="52"/>
        <v>0</v>
      </c>
      <c r="BT97" s="656">
        <f t="shared" si="52"/>
        <v>0</v>
      </c>
      <c r="BU97" s="656">
        <f t="shared" si="52"/>
        <v>0</v>
      </c>
    </row>
    <row r="98" spans="1:73" x14ac:dyDescent="0.25">
      <c r="A98" s="112" t="s">
        <v>51</v>
      </c>
      <c r="B98" s="201" t="s">
        <v>203</v>
      </c>
      <c r="C98" s="485"/>
      <c r="D98" s="332" t="s">
        <v>352</v>
      </c>
      <c r="E98" s="211"/>
      <c r="F98" s="575"/>
      <c r="G98" s="575"/>
      <c r="H98" s="575"/>
      <c r="I98" s="575"/>
      <c r="J98" s="575"/>
      <c r="K98" s="575"/>
      <c r="L98" s="575"/>
      <c r="M98" s="575"/>
      <c r="N98" s="575"/>
      <c r="O98" s="575"/>
      <c r="P98" s="575"/>
      <c r="Q98" s="575"/>
      <c r="R98" s="575"/>
      <c r="S98" s="575"/>
      <c r="T98" s="575"/>
      <c r="U98" s="575"/>
      <c r="V98" s="575"/>
      <c r="W98" s="575"/>
      <c r="X98" s="575"/>
      <c r="Y98" s="575"/>
      <c r="Z98" s="575"/>
      <c r="AA98" s="575"/>
      <c r="AB98" s="575"/>
      <c r="AC98" s="575"/>
      <c r="AD98" s="575"/>
      <c r="AE98" s="575"/>
      <c r="AF98" s="575"/>
      <c r="AG98" s="575"/>
      <c r="AH98" s="575"/>
      <c r="AI98" s="575"/>
      <c r="AJ98" s="575"/>
      <c r="AK98" s="575"/>
      <c r="AL98" s="575"/>
      <c r="AM98" s="575"/>
      <c r="AN98" s="575"/>
      <c r="AO98" s="575"/>
      <c r="AP98" s="575"/>
      <c r="AQ98" s="575"/>
      <c r="AR98" s="575"/>
      <c r="AS98" s="575"/>
      <c r="AT98" s="575"/>
      <c r="AU98" s="575"/>
      <c r="AV98" s="575"/>
      <c r="AW98" s="575"/>
      <c r="AX98" s="575"/>
      <c r="AY98" s="575"/>
      <c r="AZ98" s="575"/>
      <c r="BA98" s="575"/>
      <c r="BB98" s="575"/>
      <c r="BC98" s="575"/>
      <c r="BD98" s="575"/>
      <c r="BE98" s="575"/>
      <c r="BF98" s="575"/>
      <c r="BG98" s="575"/>
      <c r="BH98" s="575"/>
      <c r="BI98" s="575"/>
      <c r="BJ98" s="575"/>
      <c r="BK98" s="575"/>
      <c r="BL98" s="575"/>
      <c r="BM98" s="575"/>
      <c r="BN98" s="575"/>
      <c r="BO98" s="575"/>
      <c r="BP98" s="575"/>
      <c r="BQ98" s="575"/>
      <c r="BR98" s="575"/>
      <c r="BS98" s="575"/>
      <c r="BT98" s="575"/>
      <c r="BU98" s="575"/>
    </row>
    <row r="99" spans="1:73" s="212" customFormat="1" x14ac:dyDescent="0.25">
      <c r="A99" s="420" t="s">
        <v>336</v>
      </c>
      <c r="B99" s="350"/>
      <c r="C99" s="486"/>
      <c r="D99" s="375"/>
      <c r="E99" s="376"/>
      <c r="F99" s="575"/>
      <c r="G99" s="575"/>
      <c r="H99" s="575"/>
      <c r="I99" s="575"/>
      <c r="J99" s="575"/>
      <c r="K99" s="575"/>
      <c r="L99" s="575"/>
      <c r="M99" s="575"/>
      <c r="N99" s="575"/>
      <c r="O99" s="575"/>
      <c r="P99" s="575"/>
      <c r="Q99" s="575"/>
      <c r="R99" s="575"/>
      <c r="S99" s="575"/>
      <c r="T99" s="575"/>
      <c r="U99" s="575"/>
      <c r="V99" s="575"/>
      <c r="W99" s="575"/>
      <c r="X99" s="575"/>
      <c r="Y99" s="575"/>
      <c r="Z99" s="575"/>
      <c r="AA99" s="575"/>
      <c r="AB99" s="575"/>
      <c r="AC99" s="575"/>
      <c r="AD99" s="575"/>
      <c r="AE99" s="575"/>
      <c r="AF99" s="575"/>
      <c r="AG99" s="575"/>
      <c r="AH99" s="575"/>
      <c r="AI99" s="575"/>
      <c r="AJ99" s="575"/>
      <c r="AK99" s="575"/>
      <c r="AL99" s="575"/>
      <c r="AM99" s="575"/>
      <c r="AN99" s="575"/>
      <c r="AO99" s="575"/>
      <c r="AP99" s="575"/>
      <c r="AQ99" s="575"/>
      <c r="AR99" s="575"/>
      <c r="AS99" s="575"/>
      <c r="AT99" s="575"/>
      <c r="AU99" s="575"/>
      <c r="AV99" s="575"/>
      <c r="AW99" s="575"/>
      <c r="AX99" s="575"/>
      <c r="AY99" s="575"/>
      <c r="AZ99" s="575"/>
      <c r="BA99" s="575"/>
      <c r="BB99" s="575"/>
      <c r="BC99" s="575"/>
      <c r="BD99" s="575"/>
      <c r="BE99" s="575"/>
      <c r="BF99" s="575"/>
      <c r="BG99" s="575"/>
      <c r="BH99" s="575"/>
      <c r="BI99" s="575"/>
      <c r="BJ99" s="575"/>
      <c r="BK99" s="575"/>
      <c r="BL99" s="575"/>
      <c r="BM99" s="575"/>
      <c r="BN99" s="575"/>
      <c r="BO99" s="575"/>
      <c r="BP99" s="575"/>
      <c r="BQ99" s="575"/>
      <c r="BR99" s="575"/>
      <c r="BS99" s="575"/>
      <c r="BT99" s="575"/>
      <c r="BU99" s="575"/>
    </row>
    <row r="100" spans="1:73" s="212" customFormat="1" x14ac:dyDescent="0.25">
      <c r="A100" s="420" t="s">
        <v>222</v>
      </c>
      <c r="B100" s="350"/>
      <c r="C100" s="486"/>
      <c r="D100" s="375"/>
      <c r="E100" s="376"/>
      <c r="F100" s="575"/>
      <c r="G100" s="575"/>
      <c r="H100" s="575"/>
      <c r="I100" s="575"/>
      <c r="J100" s="575"/>
      <c r="K100" s="575"/>
      <c r="L100" s="575"/>
      <c r="M100" s="575"/>
      <c r="N100" s="575"/>
      <c r="O100" s="575"/>
      <c r="P100" s="575"/>
      <c r="Q100" s="575"/>
      <c r="R100" s="575"/>
      <c r="S100" s="575"/>
      <c r="T100" s="575"/>
      <c r="U100" s="575"/>
      <c r="V100" s="575"/>
      <c r="W100" s="575"/>
      <c r="X100" s="575"/>
      <c r="Y100" s="575"/>
      <c r="Z100" s="575"/>
      <c r="AA100" s="575"/>
      <c r="AB100" s="575"/>
      <c r="AC100" s="575"/>
      <c r="AD100" s="575"/>
      <c r="AE100" s="575"/>
      <c r="AF100" s="575"/>
      <c r="AG100" s="575"/>
      <c r="AH100" s="575"/>
      <c r="AI100" s="575"/>
      <c r="AJ100" s="575"/>
      <c r="AK100" s="575"/>
      <c r="AL100" s="575"/>
      <c r="AM100" s="575"/>
      <c r="AN100" s="575"/>
      <c r="AO100" s="575"/>
      <c r="AP100" s="575"/>
      <c r="AQ100" s="575"/>
      <c r="AR100" s="575"/>
      <c r="AS100" s="575"/>
      <c r="AT100" s="575"/>
      <c r="AU100" s="575"/>
      <c r="AV100" s="575"/>
      <c r="AW100" s="575"/>
      <c r="AX100" s="575"/>
      <c r="AY100" s="575"/>
      <c r="AZ100" s="575"/>
      <c r="BA100" s="575"/>
      <c r="BB100" s="575"/>
      <c r="BC100" s="575"/>
      <c r="BD100" s="575"/>
      <c r="BE100" s="575"/>
      <c r="BF100" s="575"/>
      <c r="BG100" s="575"/>
      <c r="BH100" s="575"/>
      <c r="BI100" s="575"/>
      <c r="BJ100" s="575"/>
      <c r="BK100" s="575"/>
      <c r="BL100" s="575"/>
      <c r="BM100" s="575"/>
      <c r="BN100" s="575"/>
      <c r="BO100" s="575"/>
      <c r="BP100" s="575"/>
      <c r="BQ100" s="575"/>
      <c r="BR100" s="575"/>
      <c r="BS100" s="575"/>
      <c r="BT100" s="575"/>
      <c r="BU100" s="575"/>
    </row>
    <row r="101" spans="1:73" x14ac:dyDescent="0.25">
      <c r="A101" s="378" t="s">
        <v>337</v>
      </c>
      <c r="B101" s="357"/>
      <c r="C101" s="486"/>
      <c r="D101" s="375" t="s">
        <v>384</v>
      </c>
      <c r="E101" s="366"/>
      <c r="F101" s="575"/>
      <c r="G101" s="575"/>
      <c r="H101" s="575"/>
      <c r="I101" s="575"/>
      <c r="J101" s="575"/>
      <c r="K101" s="575"/>
      <c r="L101" s="575"/>
      <c r="M101" s="575"/>
      <c r="N101" s="575"/>
      <c r="O101" s="575"/>
      <c r="P101" s="575"/>
      <c r="Q101" s="575"/>
      <c r="R101" s="575"/>
      <c r="S101" s="575"/>
      <c r="T101" s="575"/>
      <c r="U101" s="575"/>
      <c r="V101" s="575"/>
      <c r="W101" s="575"/>
      <c r="X101" s="575"/>
      <c r="Y101" s="575"/>
      <c r="Z101" s="575"/>
      <c r="AA101" s="575"/>
      <c r="AB101" s="575"/>
      <c r="AC101" s="575"/>
      <c r="AD101" s="575"/>
      <c r="AE101" s="575"/>
      <c r="AF101" s="575"/>
      <c r="AG101" s="575"/>
      <c r="AH101" s="575"/>
      <c r="AI101" s="575"/>
      <c r="AJ101" s="575"/>
      <c r="AK101" s="575"/>
      <c r="AL101" s="575"/>
      <c r="AM101" s="575"/>
      <c r="AN101" s="575"/>
      <c r="AO101" s="575"/>
      <c r="AP101" s="575"/>
      <c r="AQ101" s="575"/>
      <c r="AR101" s="575"/>
      <c r="AS101" s="575"/>
      <c r="AT101" s="575"/>
      <c r="AU101" s="575"/>
      <c r="AV101" s="575"/>
      <c r="AW101" s="575"/>
      <c r="AX101" s="575"/>
      <c r="AY101" s="575"/>
      <c r="AZ101" s="575"/>
      <c r="BA101" s="575"/>
      <c r="BB101" s="575"/>
      <c r="BC101" s="575"/>
      <c r="BD101" s="575"/>
      <c r="BE101" s="575"/>
      <c r="BF101" s="575"/>
      <c r="BG101" s="575"/>
      <c r="BH101" s="575"/>
      <c r="BI101" s="575"/>
      <c r="BJ101" s="575"/>
      <c r="BK101" s="575"/>
      <c r="BL101" s="575"/>
      <c r="BM101" s="575"/>
      <c r="BN101" s="575"/>
      <c r="BO101" s="575"/>
      <c r="BP101" s="575"/>
      <c r="BQ101" s="575"/>
      <c r="BR101" s="575"/>
      <c r="BS101" s="575"/>
      <c r="BT101" s="575"/>
      <c r="BU101" s="575"/>
    </row>
    <row r="102" spans="1:73" x14ac:dyDescent="0.25">
      <c r="A102" s="112" t="s">
        <v>52</v>
      </c>
      <c r="B102" s="201" t="s">
        <v>430</v>
      </c>
      <c r="C102" s="485"/>
      <c r="D102" s="332" t="s">
        <v>385</v>
      </c>
      <c r="E102" s="211"/>
      <c r="F102" s="575"/>
      <c r="G102" s="575"/>
      <c r="H102" s="575"/>
      <c r="I102" s="575"/>
      <c r="J102" s="575"/>
      <c r="K102" s="575"/>
      <c r="L102" s="575"/>
      <c r="M102" s="575"/>
      <c r="N102" s="575"/>
      <c r="O102" s="575"/>
      <c r="P102" s="575"/>
      <c r="Q102" s="575"/>
      <c r="R102" s="575"/>
      <c r="S102" s="575"/>
      <c r="T102" s="575"/>
      <c r="U102" s="575"/>
      <c r="V102" s="575"/>
      <c r="W102" s="575"/>
      <c r="X102" s="575"/>
      <c r="Y102" s="575"/>
      <c r="Z102" s="575"/>
      <c r="AA102" s="575"/>
      <c r="AB102" s="575"/>
      <c r="AC102" s="575"/>
      <c r="AD102" s="575"/>
      <c r="AE102" s="575"/>
      <c r="AF102" s="575"/>
      <c r="AG102" s="575"/>
      <c r="AH102" s="575"/>
      <c r="AI102" s="575"/>
      <c r="AJ102" s="575"/>
      <c r="AK102" s="575"/>
      <c r="AL102" s="575"/>
      <c r="AM102" s="575"/>
      <c r="AN102" s="575"/>
      <c r="AO102" s="575"/>
      <c r="AP102" s="575"/>
      <c r="AQ102" s="575"/>
      <c r="AR102" s="575"/>
      <c r="AS102" s="575"/>
      <c r="AT102" s="575"/>
      <c r="AU102" s="575"/>
      <c r="AV102" s="575"/>
      <c r="AW102" s="575"/>
      <c r="AX102" s="575"/>
      <c r="AY102" s="575"/>
      <c r="AZ102" s="575"/>
      <c r="BA102" s="575"/>
      <c r="BB102" s="575"/>
      <c r="BC102" s="575"/>
      <c r="BD102" s="575"/>
      <c r="BE102" s="575"/>
      <c r="BF102" s="575"/>
      <c r="BG102" s="575"/>
      <c r="BH102" s="575"/>
      <c r="BI102" s="575"/>
      <c r="BJ102" s="575"/>
      <c r="BK102" s="575"/>
      <c r="BL102" s="575"/>
      <c r="BM102" s="575"/>
      <c r="BN102" s="575"/>
      <c r="BO102" s="575"/>
      <c r="BP102" s="575"/>
      <c r="BQ102" s="575"/>
      <c r="BR102" s="575"/>
      <c r="BS102" s="575"/>
      <c r="BT102" s="575"/>
      <c r="BU102" s="575"/>
    </row>
    <row r="103" spans="1:73" x14ac:dyDescent="0.25">
      <c r="A103" s="61" t="s">
        <v>7</v>
      </c>
      <c r="B103" s="204"/>
      <c r="C103" s="479"/>
      <c r="D103" s="312" t="s">
        <v>353</v>
      </c>
      <c r="E103" s="205"/>
      <c r="F103" s="576">
        <f t="shared" ref="F103:Y103" si="54">+F104+F106</f>
        <v>0</v>
      </c>
      <c r="G103" s="576">
        <f t="shared" si="54"/>
        <v>0</v>
      </c>
      <c r="H103" s="576">
        <f t="shared" si="54"/>
        <v>0</v>
      </c>
      <c r="I103" s="576">
        <f t="shared" si="54"/>
        <v>0</v>
      </c>
      <c r="J103" s="576">
        <f t="shared" si="54"/>
        <v>0</v>
      </c>
      <c r="K103" s="576">
        <f t="shared" si="54"/>
        <v>0</v>
      </c>
      <c r="L103" s="576">
        <f t="shared" si="54"/>
        <v>0</v>
      </c>
      <c r="M103" s="576">
        <f t="shared" si="54"/>
        <v>0</v>
      </c>
      <c r="N103" s="576">
        <f t="shared" si="54"/>
        <v>0</v>
      </c>
      <c r="O103" s="576">
        <f t="shared" si="54"/>
        <v>0</v>
      </c>
      <c r="P103" s="576">
        <f t="shared" si="54"/>
        <v>0</v>
      </c>
      <c r="Q103" s="576">
        <f t="shared" si="54"/>
        <v>0</v>
      </c>
      <c r="R103" s="576">
        <f t="shared" si="54"/>
        <v>0</v>
      </c>
      <c r="S103" s="576">
        <f t="shared" si="54"/>
        <v>0</v>
      </c>
      <c r="T103" s="576">
        <f t="shared" si="54"/>
        <v>0</v>
      </c>
      <c r="U103" s="576">
        <f t="shared" si="54"/>
        <v>0</v>
      </c>
      <c r="V103" s="576">
        <f t="shared" si="54"/>
        <v>0</v>
      </c>
      <c r="W103" s="576">
        <f t="shared" si="54"/>
        <v>0</v>
      </c>
      <c r="X103" s="576">
        <f t="shared" si="54"/>
        <v>0</v>
      </c>
      <c r="Y103" s="576">
        <f t="shared" si="54"/>
        <v>0</v>
      </c>
      <c r="Z103" s="576">
        <f t="shared" ref="Z103:BU103" si="55">+Z104+Z106</f>
        <v>0</v>
      </c>
      <c r="AA103" s="576">
        <f t="shared" si="55"/>
        <v>0</v>
      </c>
      <c r="AB103" s="576">
        <f t="shared" si="55"/>
        <v>0</v>
      </c>
      <c r="AC103" s="576">
        <f t="shared" si="55"/>
        <v>0</v>
      </c>
      <c r="AD103" s="576">
        <f t="shared" si="55"/>
        <v>0</v>
      </c>
      <c r="AE103" s="576">
        <f t="shared" si="55"/>
        <v>0</v>
      </c>
      <c r="AF103" s="576">
        <f t="shared" si="55"/>
        <v>0</v>
      </c>
      <c r="AG103" s="576">
        <f t="shared" si="55"/>
        <v>0</v>
      </c>
      <c r="AH103" s="576">
        <f t="shared" si="55"/>
        <v>0</v>
      </c>
      <c r="AI103" s="576">
        <f t="shared" si="55"/>
        <v>0</v>
      </c>
      <c r="AJ103" s="576">
        <f t="shared" si="55"/>
        <v>0</v>
      </c>
      <c r="AK103" s="576">
        <f t="shared" si="55"/>
        <v>0</v>
      </c>
      <c r="AL103" s="576">
        <f t="shared" si="55"/>
        <v>0</v>
      </c>
      <c r="AM103" s="576">
        <f t="shared" si="55"/>
        <v>0</v>
      </c>
      <c r="AN103" s="576">
        <f t="shared" si="55"/>
        <v>0</v>
      </c>
      <c r="AO103" s="576">
        <f t="shared" si="55"/>
        <v>0</v>
      </c>
      <c r="AP103" s="576">
        <f t="shared" si="55"/>
        <v>0</v>
      </c>
      <c r="AQ103" s="576">
        <f t="shared" si="55"/>
        <v>0</v>
      </c>
      <c r="AR103" s="576">
        <f t="shared" si="55"/>
        <v>0</v>
      </c>
      <c r="AS103" s="576">
        <f t="shared" si="55"/>
        <v>0</v>
      </c>
      <c r="AT103" s="576">
        <f t="shared" si="55"/>
        <v>0</v>
      </c>
      <c r="AU103" s="576">
        <f t="shared" si="55"/>
        <v>0</v>
      </c>
      <c r="AV103" s="576">
        <f t="shared" si="55"/>
        <v>0</v>
      </c>
      <c r="AW103" s="576">
        <f t="shared" si="55"/>
        <v>0</v>
      </c>
      <c r="AX103" s="576">
        <f t="shared" si="55"/>
        <v>0</v>
      </c>
      <c r="AY103" s="576">
        <f t="shared" si="55"/>
        <v>0</v>
      </c>
      <c r="AZ103" s="576">
        <f t="shared" si="55"/>
        <v>0</v>
      </c>
      <c r="BA103" s="576">
        <f t="shared" si="55"/>
        <v>0</v>
      </c>
      <c r="BB103" s="576">
        <f t="shared" si="55"/>
        <v>0</v>
      </c>
      <c r="BC103" s="576">
        <f t="shared" si="55"/>
        <v>0</v>
      </c>
      <c r="BD103" s="576">
        <f t="shared" si="55"/>
        <v>0</v>
      </c>
      <c r="BE103" s="576">
        <f t="shared" si="55"/>
        <v>0</v>
      </c>
      <c r="BF103" s="576">
        <f t="shared" si="55"/>
        <v>0</v>
      </c>
      <c r="BG103" s="576">
        <f t="shared" si="55"/>
        <v>0</v>
      </c>
      <c r="BH103" s="576">
        <f t="shared" si="55"/>
        <v>0</v>
      </c>
      <c r="BI103" s="576">
        <f t="shared" si="55"/>
        <v>0</v>
      </c>
      <c r="BJ103" s="576">
        <f t="shared" si="55"/>
        <v>0</v>
      </c>
      <c r="BK103" s="576">
        <f t="shared" si="55"/>
        <v>0</v>
      </c>
      <c r="BL103" s="576">
        <f t="shared" si="55"/>
        <v>0</v>
      </c>
      <c r="BM103" s="576">
        <f t="shared" si="55"/>
        <v>0</v>
      </c>
      <c r="BN103" s="576">
        <f t="shared" si="55"/>
        <v>0</v>
      </c>
      <c r="BO103" s="576">
        <f t="shared" si="55"/>
        <v>0</v>
      </c>
      <c r="BP103" s="576">
        <f t="shared" si="55"/>
        <v>0</v>
      </c>
      <c r="BQ103" s="576">
        <f t="shared" si="55"/>
        <v>0</v>
      </c>
      <c r="BR103" s="576">
        <f t="shared" si="55"/>
        <v>0</v>
      </c>
      <c r="BS103" s="576">
        <f t="shared" si="55"/>
        <v>0</v>
      </c>
      <c r="BT103" s="576">
        <f t="shared" si="55"/>
        <v>0</v>
      </c>
      <c r="BU103" s="576">
        <f t="shared" si="55"/>
        <v>0</v>
      </c>
    </row>
    <row r="104" spans="1:73" x14ac:dyDescent="0.25">
      <c r="A104" s="101" t="s">
        <v>53</v>
      </c>
      <c r="B104" s="211"/>
      <c r="C104" s="485"/>
      <c r="D104" s="332" t="s">
        <v>354</v>
      </c>
      <c r="E104" s="211"/>
      <c r="F104" s="575"/>
      <c r="G104" s="575"/>
      <c r="H104" s="575"/>
      <c r="I104" s="575"/>
      <c r="J104" s="575"/>
      <c r="K104" s="575"/>
      <c r="L104" s="575"/>
      <c r="M104" s="575"/>
      <c r="N104" s="575"/>
      <c r="O104" s="575"/>
      <c r="P104" s="575"/>
      <c r="Q104" s="575"/>
      <c r="R104" s="575"/>
      <c r="S104" s="575"/>
      <c r="T104" s="575"/>
      <c r="U104" s="575"/>
      <c r="V104" s="575"/>
      <c r="W104" s="575"/>
      <c r="X104" s="575"/>
      <c r="Y104" s="575"/>
      <c r="Z104" s="575"/>
      <c r="AA104" s="575"/>
      <c r="AB104" s="575"/>
      <c r="AC104" s="575"/>
      <c r="AD104" s="575"/>
      <c r="AE104" s="575"/>
      <c r="AF104" s="575"/>
      <c r="AG104" s="575"/>
      <c r="AH104" s="575"/>
      <c r="AI104" s="575"/>
      <c r="AJ104" s="575"/>
      <c r="AK104" s="575"/>
      <c r="AL104" s="575"/>
      <c r="AM104" s="575"/>
      <c r="AN104" s="575"/>
      <c r="AO104" s="575"/>
      <c r="AP104" s="575"/>
      <c r="AQ104" s="575"/>
      <c r="AR104" s="575"/>
      <c r="AS104" s="575"/>
      <c r="AT104" s="575"/>
      <c r="AU104" s="575"/>
      <c r="AV104" s="575"/>
      <c r="AW104" s="575"/>
      <c r="AX104" s="575"/>
      <c r="AY104" s="575"/>
      <c r="AZ104" s="575"/>
      <c r="BA104" s="575"/>
      <c r="BB104" s="575"/>
      <c r="BC104" s="575"/>
      <c r="BD104" s="575"/>
      <c r="BE104" s="575"/>
      <c r="BF104" s="575"/>
      <c r="BG104" s="575"/>
      <c r="BH104" s="575"/>
      <c r="BI104" s="575"/>
      <c r="BJ104" s="575"/>
      <c r="BK104" s="575"/>
      <c r="BL104" s="575"/>
      <c r="BM104" s="575"/>
      <c r="BN104" s="575"/>
      <c r="BO104" s="575"/>
      <c r="BP104" s="575"/>
      <c r="BQ104" s="575"/>
      <c r="BR104" s="575"/>
      <c r="BS104" s="575"/>
      <c r="BT104" s="575"/>
      <c r="BU104" s="575"/>
    </row>
    <row r="105" spans="1:73" s="200" customFormat="1" x14ac:dyDescent="0.35">
      <c r="A105" s="420" t="s">
        <v>134</v>
      </c>
      <c r="B105" s="377"/>
      <c r="C105" s="468"/>
      <c r="D105" s="351"/>
      <c r="E105" s="350"/>
      <c r="F105" s="575"/>
      <c r="G105" s="575"/>
      <c r="H105" s="575"/>
      <c r="I105" s="575"/>
      <c r="J105" s="575"/>
      <c r="K105" s="575"/>
      <c r="L105" s="575"/>
      <c r="M105" s="575"/>
      <c r="N105" s="575"/>
      <c r="O105" s="575"/>
      <c r="P105" s="575"/>
      <c r="Q105" s="575"/>
      <c r="R105" s="575"/>
      <c r="S105" s="575"/>
      <c r="T105" s="575"/>
      <c r="U105" s="575"/>
      <c r="V105" s="575"/>
      <c r="W105" s="575"/>
      <c r="X105" s="575"/>
      <c r="Y105" s="575"/>
      <c r="Z105" s="575"/>
      <c r="AA105" s="575"/>
      <c r="AB105" s="575"/>
      <c r="AC105" s="575"/>
      <c r="AD105" s="575"/>
      <c r="AE105" s="575"/>
      <c r="AF105" s="575"/>
      <c r="AG105" s="575"/>
      <c r="AH105" s="575"/>
      <c r="AI105" s="575"/>
      <c r="AJ105" s="575"/>
      <c r="AK105" s="575"/>
      <c r="AL105" s="575"/>
      <c r="AM105" s="575"/>
      <c r="AN105" s="575"/>
      <c r="AO105" s="575"/>
      <c r="AP105" s="575"/>
      <c r="AQ105" s="575"/>
      <c r="AR105" s="575"/>
      <c r="AS105" s="575"/>
      <c r="AT105" s="575"/>
      <c r="AU105" s="575"/>
      <c r="AV105" s="575"/>
      <c r="AW105" s="575"/>
      <c r="AX105" s="575"/>
      <c r="AY105" s="575"/>
      <c r="AZ105" s="575"/>
      <c r="BA105" s="575"/>
      <c r="BB105" s="575"/>
      <c r="BC105" s="575"/>
      <c r="BD105" s="575"/>
      <c r="BE105" s="575"/>
      <c r="BF105" s="575"/>
      <c r="BG105" s="575"/>
      <c r="BH105" s="575"/>
      <c r="BI105" s="575"/>
      <c r="BJ105" s="575"/>
      <c r="BK105" s="575"/>
      <c r="BL105" s="575"/>
      <c r="BM105" s="575"/>
      <c r="BN105" s="575"/>
      <c r="BO105" s="575"/>
      <c r="BP105" s="575"/>
      <c r="BQ105" s="575"/>
      <c r="BR105" s="575"/>
      <c r="BS105" s="575"/>
      <c r="BT105" s="575"/>
      <c r="BU105" s="575"/>
    </row>
    <row r="106" spans="1:73" x14ac:dyDescent="0.35">
      <c r="A106" s="101" t="s">
        <v>64</v>
      </c>
      <c r="B106" s="201" t="s">
        <v>429</v>
      </c>
      <c r="C106" s="485"/>
      <c r="D106" s="348" t="s">
        <v>386</v>
      </c>
      <c r="E106" s="211"/>
      <c r="F106" s="575"/>
      <c r="G106" s="575"/>
      <c r="H106" s="575"/>
      <c r="I106" s="575"/>
      <c r="J106" s="575"/>
      <c r="K106" s="575"/>
      <c r="L106" s="575"/>
      <c r="M106" s="575"/>
      <c r="N106" s="575"/>
      <c r="O106" s="575"/>
      <c r="P106" s="575"/>
      <c r="Q106" s="575"/>
      <c r="R106" s="575"/>
      <c r="S106" s="575"/>
      <c r="T106" s="575"/>
      <c r="U106" s="575"/>
      <c r="V106" s="575"/>
      <c r="W106" s="575"/>
      <c r="X106" s="575"/>
      <c r="Y106" s="575"/>
      <c r="Z106" s="575"/>
      <c r="AA106" s="575"/>
      <c r="AB106" s="575"/>
      <c r="AC106" s="575"/>
      <c r="AD106" s="575"/>
      <c r="AE106" s="575"/>
      <c r="AF106" s="575"/>
      <c r="AG106" s="575"/>
      <c r="AH106" s="575"/>
      <c r="AI106" s="575"/>
      <c r="AJ106" s="575"/>
      <c r="AK106" s="575"/>
      <c r="AL106" s="575"/>
      <c r="AM106" s="575"/>
      <c r="AN106" s="575"/>
      <c r="AO106" s="575"/>
      <c r="AP106" s="575"/>
      <c r="AQ106" s="575"/>
      <c r="AR106" s="575"/>
      <c r="AS106" s="575"/>
      <c r="AT106" s="575"/>
      <c r="AU106" s="575"/>
      <c r="AV106" s="575"/>
      <c r="AW106" s="575"/>
      <c r="AX106" s="575"/>
      <c r="AY106" s="575"/>
      <c r="AZ106" s="575"/>
      <c r="BA106" s="575"/>
      <c r="BB106" s="575"/>
      <c r="BC106" s="575"/>
      <c r="BD106" s="575"/>
      <c r="BE106" s="575"/>
      <c r="BF106" s="575"/>
      <c r="BG106" s="575"/>
      <c r="BH106" s="575"/>
      <c r="BI106" s="575"/>
      <c r="BJ106" s="575"/>
      <c r="BK106" s="575"/>
      <c r="BL106" s="575"/>
      <c r="BM106" s="575"/>
      <c r="BN106" s="575"/>
      <c r="BO106" s="575"/>
      <c r="BP106" s="575"/>
      <c r="BQ106" s="575"/>
      <c r="BR106" s="575"/>
      <c r="BS106" s="575"/>
      <c r="BT106" s="575"/>
      <c r="BU106" s="575"/>
    </row>
    <row r="107" spans="1:73" x14ac:dyDescent="0.25">
      <c r="A107" s="61" t="s">
        <v>4</v>
      </c>
      <c r="B107" s="204"/>
      <c r="C107" s="479"/>
      <c r="D107" s="312" t="s">
        <v>355</v>
      </c>
      <c r="E107" s="205"/>
      <c r="F107" s="576">
        <f t="shared" ref="F107:Y107" si="56">F97+F103</f>
        <v>0</v>
      </c>
      <c r="G107" s="576">
        <f t="shared" si="56"/>
        <v>0</v>
      </c>
      <c r="H107" s="576">
        <f t="shared" si="56"/>
        <v>0</v>
      </c>
      <c r="I107" s="576">
        <f t="shared" si="56"/>
        <v>0</v>
      </c>
      <c r="J107" s="576">
        <f t="shared" si="56"/>
        <v>0</v>
      </c>
      <c r="K107" s="576">
        <f t="shared" si="56"/>
        <v>0</v>
      </c>
      <c r="L107" s="576">
        <f t="shared" si="56"/>
        <v>0</v>
      </c>
      <c r="M107" s="576">
        <f t="shared" si="56"/>
        <v>0</v>
      </c>
      <c r="N107" s="576">
        <f t="shared" si="56"/>
        <v>0</v>
      </c>
      <c r="O107" s="576">
        <f t="shared" si="56"/>
        <v>0</v>
      </c>
      <c r="P107" s="576">
        <f t="shared" si="56"/>
        <v>0</v>
      </c>
      <c r="Q107" s="576">
        <f t="shared" si="56"/>
        <v>0</v>
      </c>
      <c r="R107" s="576">
        <f t="shared" si="56"/>
        <v>0</v>
      </c>
      <c r="S107" s="576">
        <f t="shared" si="56"/>
        <v>0</v>
      </c>
      <c r="T107" s="576">
        <f t="shared" si="56"/>
        <v>0</v>
      </c>
      <c r="U107" s="576">
        <f t="shared" si="56"/>
        <v>0</v>
      </c>
      <c r="V107" s="576">
        <f t="shared" si="56"/>
        <v>0</v>
      </c>
      <c r="W107" s="576">
        <f t="shared" si="56"/>
        <v>0</v>
      </c>
      <c r="X107" s="576">
        <f t="shared" si="56"/>
        <v>0</v>
      </c>
      <c r="Y107" s="576">
        <f t="shared" si="56"/>
        <v>0</v>
      </c>
      <c r="Z107" s="576">
        <f t="shared" ref="Z107:BU107" si="57">Z97+Z103</f>
        <v>0</v>
      </c>
      <c r="AA107" s="576">
        <f t="shared" si="57"/>
        <v>0</v>
      </c>
      <c r="AB107" s="576">
        <f t="shared" si="57"/>
        <v>0</v>
      </c>
      <c r="AC107" s="576">
        <f t="shared" si="57"/>
        <v>0</v>
      </c>
      <c r="AD107" s="576">
        <f t="shared" si="57"/>
        <v>0</v>
      </c>
      <c r="AE107" s="576">
        <f t="shared" si="57"/>
        <v>0</v>
      </c>
      <c r="AF107" s="576">
        <f t="shared" si="57"/>
        <v>0</v>
      </c>
      <c r="AG107" s="576">
        <f t="shared" si="57"/>
        <v>0</v>
      </c>
      <c r="AH107" s="576">
        <f t="shared" si="57"/>
        <v>0</v>
      </c>
      <c r="AI107" s="576">
        <f t="shared" si="57"/>
        <v>0</v>
      </c>
      <c r="AJ107" s="576">
        <f t="shared" si="57"/>
        <v>0</v>
      </c>
      <c r="AK107" s="576">
        <f t="shared" si="57"/>
        <v>0</v>
      </c>
      <c r="AL107" s="576">
        <f t="shared" si="57"/>
        <v>0</v>
      </c>
      <c r="AM107" s="576">
        <f t="shared" si="57"/>
        <v>0</v>
      </c>
      <c r="AN107" s="576">
        <f t="shared" si="57"/>
        <v>0</v>
      </c>
      <c r="AO107" s="576">
        <f t="shared" si="57"/>
        <v>0</v>
      </c>
      <c r="AP107" s="576">
        <f t="shared" si="57"/>
        <v>0</v>
      </c>
      <c r="AQ107" s="576">
        <f t="shared" si="57"/>
        <v>0</v>
      </c>
      <c r="AR107" s="576">
        <f t="shared" si="57"/>
        <v>0</v>
      </c>
      <c r="AS107" s="576">
        <f t="shared" si="57"/>
        <v>0</v>
      </c>
      <c r="AT107" s="576">
        <f t="shared" si="57"/>
        <v>0</v>
      </c>
      <c r="AU107" s="576">
        <f t="shared" si="57"/>
        <v>0</v>
      </c>
      <c r="AV107" s="576">
        <f t="shared" si="57"/>
        <v>0</v>
      </c>
      <c r="AW107" s="576">
        <f t="shared" si="57"/>
        <v>0</v>
      </c>
      <c r="AX107" s="576">
        <f t="shared" si="57"/>
        <v>0</v>
      </c>
      <c r="AY107" s="576">
        <f t="shared" si="57"/>
        <v>0</v>
      </c>
      <c r="AZ107" s="576">
        <f t="shared" si="57"/>
        <v>0</v>
      </c>
      <c r="BA107" s="576">
        <f t="shared" si="57"/>
        <v>0</v>
      </c>
      <c r="BB107" s="576">
        <f t="shared" si="57"/>
        <v>0</v>
      </c>
      <c r="BC107" s="576">
        <f t="shared" si="57"/>
        <v>0</v>
      </c>
      <c r="BD107" s="576">
        <f t="shared" si="57"/>
        <v>0</v>
      </c>
      <c r="BE107" s="576">
        <f t="shared" si="57"/>
        <v>0</v>
      </c>
      <c r="BF107" s="576">
        <f t="shared" si="57"/>
        <v>0</v>
      </c>
      <c r="BG107" s="576">
        <f t="shared" si="57"/>
        <v>0</v>
      </c>
      <c r="BH107" s="576">
        <f t="shared" si="57"/>
        <v>0</v>
      </c>
      <c r="BI107" s="576">
        <f t="shared" si="57"/>
        <v>0</v>
      </c>
      <c r="BJ107" s="576">
        <f t="shared" si="57"/>
        <v>0</v>
      </c>
      <c r="BK107" s="576">
        <f t="shared" si="57"/>
        <v>0</v>
      </c>
      <c r="BL107" s="576">
        <f t="shared" si="57"/>
        <v>0</v>
      </c>
      <c r="BM107" s="576">
        <f t="shared" si="57"/>
        <v>0</v>
      </c>
      <c r="BN107" s="576">
        <f t="shared" si="57"/>
        <v>0</v>
      </c>
      <c r="BO107" s="576">
        <f t="shared" si="57"/>
        <v>0</v>
      </c>
      <c r="BP107" s="576">
        <f t="shared" si="57"/>
        <v>0</v>
      </c>
      <c r="BQ107" s="576">
        <f t="shared" si="57"/>
        <v>0</v>
      </c>
      <c r="BR107" s="576">
        <f t="shared" si="57"/>
        <v>0</v>
      </c>
      <c r="BS107" s="576">
        <f t="shared" si="57"/>
        <v>0</v>
      </c>
      <c r="BT107" s="576">
        <f t="shared" si="57"/>
        <v>0</v>
      </c>
      <c r="BU107" s="576">
        <f t="shared" si="57"/>
        <v>0</v>
      </c>
    </row>
    <row r="108" spans="1:73" x14ac:dyDescent="0.25">
      <c r="A108" s="101" t="s">
        <v>195</v>
      </c>
      <c r="B108" s="211"/>
      <c r="C108" s="485"/>
      <c r="D108" s="332"/>
      <c r="E108" s="211"/>
      <c r="F108" s="569"/>
      <c r="G108" s="570"/>
      <c r="H108" s="571" t="str">
        <f>IFERROR(-H104/AVERAGE('4. Bilan &amp; ratios'!H43,'4. Bilan &amp; ratios'!G43),"")</f>
        <v/>
      </c>
      <c r="I108" s="571" t="str">
        <f>IFERROR(-I104/AVERAGE('4. Bilan &amp; ratios'!I43,'4. Bilan &amp; ratios'!G43),"")</f>
        <v/>
      </c>
      <c r="J108" s="571" t="str">
        <f>IFERROR(-J104/AVERAGE('4. Bilan &amp; ratios'!J43,'4. Bilan &amp; ratios'!I43),"")</f>
        <v/>
      </c>
      <c r="K108" s="571" t="str">
        <f>IFERROR(-K104/AVERAGE('4. Bilan &amp; ratios'!K43,'4. Bilan &amp; ratios'!J43),"")</f>
        <v/>
      </c>
      <c r="L108" s="571" t="str">
        <f>IFERROR(-L104/AVERAGE('4. Bilan &amp; ratios'!L43,'4. Bilan &amp; ratios'!K43),"")</f>
        <v/>
      </c>
      <c r="M108" s="571" t="str">
        <f>IFERROR(-M104/AVERAGE('4. Bilan &amp; ratios'!M43,'4. Bilan &amp; ratios'!L43),"")</f>
        <v/>
      </c>
      <c r="N108" s="571" t="str">
        <f>IFERROR(-N104/AVERAGE('4. Bilan &amp; ratios'!N43,'4. Bilan &amp; ratios'!M43),"")</f>
        <v/>
      </c>
      <c r="O108" s="571" t="str">
        <f>IFERROR(-O104/AVERAGE('4. Bilan &amp; ratios'!O43,'4. Bilan &amp; ratios'!N43),"")</f>
        <v/>
      </c>
      <c r="P108" s="571" t="str">
        <f>IFERROR(-P104/AVERAGE('4. Bilan &amp; ratios'!P43,'4. Bilan &amp; ratios'!O43),"")</f>
        <v/>
      </c>
      <c r="Q108" s="571" t="str">
        <f>IFERROR(-Q104/AVERAGE('4. Bilan &amp; ratios'!Q43,'4. Bilan &amp; ratios'!P43),"")</f>
        <v/>
      </c>
      <c r="R108" s="571" t="str">
        <f>IFERROR(-R104/AVERAGE('4. Bilan &amp; ratios'!R43,'4. Bilan &amp; ratios'!Q43),"")</f>
        <v/>
      </c>
      <c r="S108" s="571" t="str">
        <f>IFERROR(-S104/AVERAGE('4. Bilan &amp; ratios'!S43,'4. Bilan &amp; ratios'!R43),"")</f>
        <v/>
      </c>
      <c r="T108" s="571" t="str">
        <f>IFERROR(-T104/AVERAGE('4. Bilan &amp; ratios'!T43,'4. Bilan &amp; ratios'!S43),"")</f>
        <v/>
      </c>
      <c r="U108" s="571" t="str">
        <f>IFERROR(-U104/AVERAGE('4. Bilan &amp; ratios'!U43,'4. Bilan &amp; ratios'!T43),"")</f>
        <v/>
      </c>
      <c r="V108" s="571" t="str">
        <f>IFERROR(-V104/AVERAGE('4. Bilan &amp; ratios'!V43,'4. Bilan &amp; ratios'!U43),"")</f>
        <v/>
      </c>
      <c r="W108" s="571" t="str">
        <f>IFERROR(-W104/AVERAGE('4. Bilan &amp; ratios'!W43,'4. Bilan &amp; ratios'!V43),"")</f>
        <v/>
      </c>
      <c r="X108" s="571" t="str">
        <f>IFERROR(-X104/AVERAGE('4. Bilan &amp; ratios'!X43,'4. Bilan &amp; ratios'!W43),"")</f>
        <v/>
      </c>
      <c r="Y108" s="571" t="str">
        <f>IFERROR(-Y104/AVERAGE('4. Bilan &amp; ratios'!Y43,'4. Bilan &amp; ratios'!X43),"")</f>
        <v/>
      </c>
      <c r="Z108" s="571" t="str">
        <f>IFERROR(-Z104/AVERAGE('4. Bilan &amp; ratios'!Z43,'4. Bilan &amp; ratios'!Y43),"")</f>
        <v/>
      </c>
      <c r="AA108" s="571" t="str">
        <f>IFERROR(-AA104/AVERAGE('4. Bilan &amp; ratios'!AA43,'4. Bilan &amp; ratios'!Z43),"")</f>
        <v/>
      </c>
      <c r="AB108" s="571" t="str">
        <f>IFERROR(-AB104/AVERAGE('4. Bilan &amp; ratios'!AB43,'4. Bilan &amp; ratios'!AA43),"")</f>
        <v/>
      </c>
      <c r="AC108" s="571" t="str">
        <f>IFERROR(-AC104/AVERAGE('4. Bilan &amp; ratios'!AC43,'4. Bilan &amp; ratios'!AB43),"")</f>
        <v/>
      </c>
      <c r="AD108" s="571" t="str">
        <f>IFERROR(-AD104/AVERAGE('4. Bilan &amp; ratios'!AD43,'4. Bilan &amp; ratios'!AC43),"")</f>
        <v/>
      </c>
      <c r="AE108" s="571" t="str">
        <f>IFERROR(-AE104/AVERAGE('4. Bilan &amp; ratios'!AE43,'4. Bilan &amp; ratios'!AD43),"")</f>
        <v/>
      </c>
      <c r="AF108" s="571" t="str">
        <f>IFERROR(-AF104/AVERAGE('4. Bilan &amp; ratios'!AF43,'4. Bilan &amp; ratios'!AE43),"")</f>
        <v/>
      </c>
      <c r="AG108" s="571" t="str">
        <f>IFERROR(-AG104/AVERAGE('4. Bilan &amp; ratios'!AG43,'4. Bilan &amp; ratios'!AF43),"")</f>
        <v/>
      </c>
      <c r="AH108" s="571" t="str">
        <f>IFERROR(-AH104/AVERAGE('4. Bilan &amp; ratios'!AH43,'4. Bilan &amp; ratios'!AG43),"")</f>
        <v/>
      </c>
      <c r="AI108" s="571" t="str">
        <f>IFERROR(-AI104/AVERAGE('4. Bilan &amp; ratios'!AI43,'4. Bilan &amp; ratios'!AH43),"")</f>
        <v/>
      </c>
      <c r="AJ108" s="571" t="str">
        <f>IFERROR(-AJ104/AVERAGE('4. Bilan &amp; ratios'!AJ43,'4. Bilan &amp; ratios'!AI43),"")</f>
        <v/>
      </c>
      <c r="AK108" s="571" t="str">
        <f>IFERROR(-AK104/AVERAGE('4. Bilan &amp; ratios'!AK43,'4. Bilan &amp; ratios'!AJ43),"")</f>
        <v/>
      </c>
      <c r="AL108" s="571" t="str">
        <f>IFERROR(-AL104/AVERAGE('4. Bilan &amp; ratios'!AL43,'4. Bilan &amp; ratios'!AK43),"")</f>
        <v/>
      </c>
      <c r="AM108" s="571" t="str">
        <f>IFERROR(-AM104/AVERAGE('4. Bilan &amp; ratios'!AM43,'4. Bilan &amp; ratios'!AL43),"")</f>
        <v/>
      </c>
      <c r="AN108" s="571" t="str">
        <f>IFERROR(-AN104/AVERAGE('4. Bilan &amp; ratios'!AN43,'4. Bilan &amp; ratios'!AM43),"")</f>
        <v/>
      </c>
      <c r="AO108" s="571" t="str">
        <f>IFERROR(-AO104/AVERAGE('4. Bilan &amp; ratios'!AO43,'4. Bilan &amp; ratios'!AN43),"")</f>
        <v/>
      </c>
      <c r="AP108" s="571" t="str">
        <f>IFERROR(-AP104/AVERAGE('4. Bilan &amp; ratios'!AP43,'4. Bilan &amp; ratios'!AO43),"")</f>
        <v/>
      </c>
      <c r="AQ108" s="571" t="str">
        <f>IFERROR(-AQ104/AVERAGE('4. Bilan &amp; ratios'!AQ43,'4. Bilan &amp; ratios'!AP43),"")</f>
        <v/>
      </c>
      <c r="AR108" s="571" t="str">
        <f>IFERROR(-AR104/AVERAGE('4. Bilan &amp; ratios'!AR43,'4. Bilan &amp; ratios'!AQ43),"")</f>
        <v/>
      </c>
      <c r="AS108" s="571" t="str">
        <f>IFERROR(-AS104/AVERAGE('4. Bilan &amp; ratios'!AS43,'4. Bilan &amp; ratios'!AR43),"")</f>
        <v/>
      </c>
      <c r="AT108" s="571" t="str">
        <f>IFERROR(-AT104/AVERAGE('4. Bilan &amp; ratios'!AT43,'4. Bilan &amp; ratios'!AS43),"")</f>
        <v/>
      </c>
      <c r="AU108" s="571" t="str">
        <f>IFERROR(-AU104/AVERAGE('4. Bilan &amp; ratios'!AU43,'4. Bilan &amp; ratios'!AT43),"")</f>
        <v/>
      </c>
      <c r="AV108" s="571" t="str">
        <f>IFERROR(-AV104/AVERAGE('4. Bilan &amp; ratios'!AV43,'4. Bilan &amp; ratios'!AU43),"")</f>
        <v/>
      </c>
      <c r="AW108" s="571" t="str">
        <f>IFERROR(-AW104/AVERAGE('4. Bilan &amp; ratios'!AW43,'4. Bilan &amp; ratios'!AV43),"")</f>
        <v/>
      </c>
      <c r="AX108" s="571" t="str">
        <f>IFERROR(-AX104/AVERAGE('4. Bilan &amp; ratios'!AX43,'4. Bilan &amp; ratios'!AW43),"")</f>
        <v/>
      </c>
      <c r="AY108" s="571" t="str">
        <f>IFERROR(-AY104/AVERAGE('4. Bilan &amp; ratios'!AY43,'4. Bilan &amp; ratios'!AX43),"")</f>
        <v/>
      </c>
      <c r="AZ108" s="571" t="str">
        <f>IFERROR(-AZ104/AVERAGE('4. Bilan &amp; ratios'!AZ43,'4. Bilan &amp; ratios'!AY43),"")</f>
        <v/>
      </c>
      <c r="BA108" s="571" t="str">
        <f>IFERROR(-BA104/AVERAGE('4. Bilan &amp; ratios'!BA43,'4. Bilan &amp; ratios'!AZ43),"")</f>
        <v/>
      </c>
      <c r="BB108" s="571" t="str">
        <f>IFERROR(-BB104/AVERAGE('4. Bilan &amp; ratios'!BB43,'4. Bilan &amp; ratios'!BA43),"")</f>
        <v/>
      </c>
      <c r="BC108" s="571" t="str">
        <f>IFERROR(-BC104/AVERAGE('4. Bilan &amp; ratios'!BC43,'4. Bilan &amp; ratios'!BB43),"")</f>
        <v/>
      </c>
      <c r="BD108" s="571" t="str">
        <f>IFERROR(-BD104/AVERAGE('4. Bilan &amp; ratios'!BD43,'4. Bilan &amp; ratios'!BC43),"")</f>
        <v/>
      </c>
      <c r="BE108" s="571" t="str">
        <f>IFERROR(-BE104/AVERAGE('4. Bilan &amp; ratios'!BE43,'4. Bilan &amp; ratios'!BD43),"")</f>
        <v/>
      </c>
      <c r="BF108" s="571" t="str">
        <f>IFERROR(-BF104/AVERAGE('4. Bilan &amp; ratios'!BF43,'4. Bilan &amp; ratios'!BE43),"")</f>
        <v/>
      </c>
      <c r="BG108" s="571" t="str">
        <f>IFERROR(-BG104/AVERAGE('4. Bilan &amp; ratios'!BG43,'4. Bilan &amp; ratios'!BF43),"")</f>
        <v/>
      </c>
      <c r="BH108" s="571" t="str">
        <f>IFERROR(-BH104/AVERAGE('4. Bilan &amp; ratios'!BH43,'4. Bilan &amp; ratios'!BG43),"")</f>
        <v/>
      </c>
      <c r="BI108" s="571" t="str">
        <f>IFERROR(-BI104/AVERAGE('4. Bilan &amp; ratios'!BI43,'4. Bilan &amp; ratios'!BH43),"")</f>
        <v/>
      </c>
      <c r="BJ108" s="571" t="str">
        <f>IFERROR(-BJ104/AVERAGE('4. Bilan &amp; ratios'!BJ43,'4. Bilan &amp; ratios'!BI43),"")</f>
        <v/>
      </c>
      <c r="BK108" s="571" t="str">
        <f>IFERROR(-BK104/AVERAGE('4. Bilan &amp; ratios'!BK43,'4. Bilan &amp; ratios'!BJ43),"")</f>
        <v/>
      </c>
      <c r="BL108" s="571" t="str">
        <f>IFERROR(-BL104/AVERAGE('4. Bilan &amp; ratios'!BL43,'4. Bilan &amp; ratios'!BK43),"")</f>
        <v/>
      </c>
      <c r="BM108" s="571" t="str">
        <f>IFERROR(-BM104/AVERAGE('4. Bilan &amp; ratios'!BM43,'4. Bilan &amp; ratios'!BL43),"")</f>
        <v/>
      </c>
      <c r="BN108" s="571" t="str">
        <f>IFERROR(-BN104/AVERAGE('4. Bilan &amp; ratios'!BN43,'4. Bilan &amp; ratios'!BM43),"")</f>
        <v/>
      </c>
      <c r="BO108" s="571" t="str">
        <f>IFERROR(-BO104/AVERAGE('4. Bilan &amp; ratios'!BO43,'4. Bilan &amp; ratios'!BN43),"")</f>
        <v/>
      </c>
      <c r="BP108" s="571" t="str">
        <f>IFERROR(-BP104/AVERAGE('4. Bilan &amp; ratios'!BP43,'4. Bilan &amp; ratios'!BO43),"")</f>
        <v/>
      </c>
      <c r="BQ108" s="571" t="str">
        <f>IFERROR(-BQ104/AVERAGE('4. Bilan &amp; ratios'!BQ43,'4. Bilan &amp; ratios'!BP43),"")</f>
        <v/>
      </c>
      <c r="BR108" s="571" t="str">
        <f>IFERROR(-BR104/AVERAGE('4. Bilan &amp; ratios'!BR43,'4. Bilan &amp; ratios'!BQ43),"")</f>
        <v/>
      </c>
      <c r="BS108" s="571" t="str">
        <f>IFERROR(-BS104/AVERAGE('4. Bilan &amp; ratios'!BS43,'4. Bilan &amp; ratios'!BR43),"")</f>
        <v/>
      </c>
      <c r="BT108" s="571" t="str">
        <f>IFERROR(-BT104/AVERAGE('4. Bilan &amp; ratios'!BT43,'4. Bilan &amp; ratios'!BS43),"")</f>
        <v/>
      </c>
      <c r="BU108" s="571" t="str">
        <f>IFERROR(-BU104/AVERAGE('4. Bilan &amp; ratios'!BU43,'4. Bilan &amp; ratios'!BT43),"")</f>
        <v/>
      </c>
    </row>
    <row r="109" spans="1:73" x14ac:dyDescent="0.25">
      <c r="A109" s="220"/>
      <c r="B109" s="221"/>
      <c r="C109" s="484"/>
      <c r="D109" s="347"/>
      <c r="E109" s="221"/>
      <c r="F109" s="223"/>
      <c r="G109" s="223"/>
      <c r="H109" s="223"/>
      <c r="I109" s="224"/>
      <c r="J109" s="223"/>
      <c r="K109" s="224"/>
      <c r="L109" s="223"/>
      <c r="M109" s="224"/>
      <c r="N109" s="223"/>
      <c r="O109" s="224"/>
      <c r="P109" s="223"/>
      <c r="Q109" s="223"/>
      <c r="R109" s="223"/>
      <c r="S109" s="223"/>
      <c r="T109" s="223"/>
      <c r="U109" s="223"/>
      <c r="V109" s="223"/>
      <c r="W109" s="223"/>
      <c r="X109" s="223"/>
      <c r="Y109" s="223"/>
      <c r="Z109" s="223"/>
      <c r="AA109" s="223"/>
      <c r="AB109" s="223"/>
      <c r="AC109" s="223"/>
      <c r="AD109" s="223"/>
      <c r="AE109" s="223"/>
      <c r="AF109" s="223"/>
      <c r="AG109" s="223"/>
      <c r="AH109" s="223"/>
      <c r="AI109" s="223"/>
      <c r="AJ109" s="223"/>
      <c r="AK109" s="223"/>
      <c r="AL109" s="223"/>
      <c r="AM109" s="223"/>
      <c r="AN109" s="223"/>
      <c r="AO109" s="223"/>
      <c r="AP109" s="223"/>
      <c r="AQ109" s="223"/>
      <c r="AR109" s="223"/>
      <c r="AS109" s="223"/>
      <c r="AT109" s="223"/>
      <c r="AU109" s="223"/>
      <c r="AV109" s="223"/>
      <c r="AW109" s="223"/>
      <c r="AX109" s="223"/>
      <c r="AY109" s="223"/>
      <c r="AZ109" s="223"/>
      <c r="BA109" s="223"/>
      <c r="BB109" s="223"/>
      <c r="BC109" s="223"/>
      <c r="BD109" s="223"/>
      <c r="BE109" s="223"/>
      <c r="BF109" s="223"/>
      <c r="BG109" s="223"/>
      <c r="BH109" s="223"/>
      <c r="BI109" s="223"/>
      <c r="BJ109" s="223"/>
      <c r="BK109" s="223"/>
      <c r="BL109" s="223"/>
      <c r="BM109" s="223"/>
      <c r="BN109" s="223"/>
      <c r="BO109" s="223"/>
      <c r="BP109" s="223"/>
      <c r="BQ109" s="223"/>
      <c r="BR109" s="223"/>
      <c r="BS109" s="223"/>
      <c r="BT109" s="223"/>
      <c r="BU109" s="223"/>
    </row>
    <row r="110" spans="1:73" x14ac:dyDescent="0.25">
      <c r="A110" s="61" t="s">
        <v>131</v>
      </c>
      <c r="B110" s="204"/>
      <c r="C110" s="479"/>
      <c r="D110" s="312" t="s">
        <v>356</v>
      </c>
      <c r="E110" s="204"/>
      <c r="F110" s="576">
        <f t="shared" ref="F110:Y110" si="58">+F95+F107</f>
        <v>0</v>
      </c>
      <c r="G110" s="576">
        <f t="shared" si="58"/>
        <v>0</v>
      </c>
      <c r="H110" s="576">
        <f t="shared" si="58"/>
        <v>0</v>
      </c>
      <c r="I110" s="576">
        <f t="shared" si="58"/>
        <v>0</v>
      </c>
      <c r="J110" s="576">
        <f t="shared" si="58"/>
        <v>0</v>
      </c>
      <c r="K110" s="576">
        <f t="shared" si="58"/>
        <v>0</v>
      </c>
      <c r="L110" s="576">
        <f t="shared" si="58"/>
        <v>0</v>
      </c>
      <c r="M110" s="576">
        <f t="shared" si="58"/>
        <v>0</v>
      </c>
      <c r="N110" s="576">
        <f t="shared" si="58"/>
        <v>0</v>
      </c>
      <c r="O110" s="576">
        <f t="shared" si="58"/>
        <v>0</v>
      </c>
      <c r="P110" s="576">
        <f t="shared" si="58"/>
        <v>0</v>
      </c>
      <c r="Q110" s="576">
        <f t="shared" si="58"/>
        <v>0</v>
      </c>
      <c r="R110" s="576">
        <f t="shared" si="58"/>
        <v>0</v>
      </c>
      <c r="S110" s="576">
        <f t="shared" si="58"/>
        <v>0</v>
      </c>
      <c r="T110" s="576">
        <f t="shared" si="58"/>
        <v>0</v>
      </c>
      <c r="U110" s="576">
        <f t="shared" si="58"/>
        <v>0</v>
      </c>
      <c r="V110" s="576">
        <f t="shared" si="58"/>
        <v>0</v>
      </c>
      <c r="W110" s="576">
        <f t="shared" si="58"/>
        <v>0</v>
      </c>
      <c r="X110" s="576">
        <f t="shared" si="58"/>
        <v>0</v>
      </c>
      <c r="Y110" s="576">
        <f t="shared" si="58"/>
        <v>0</v>
      </c>
      <c r="Z110" s="576">
        <f t="shared" ref="Z110:BU110" si="59">+Z95+Z107</f>
        <v>0</v>
      </c>
      <c r="AA110" s="576">
        <f t="shared" si="59"/>
        <v>0</v>
      </c>
      <c r="AB110" s="576">
        <f t="shared" si="59"/>
        <v>0</v>
      </c>
      <c r="AC110" s="576">
        <f t="shared" si="59"/>
        <v>0</v>
      </c>
      <c r="AD110" s="576">
        <f t="shared" si="59"/>
        <v>0</v>
      </c>
      <c r="AE110" s="576">
        <f t="shared" si="59"/>
        <v>0</v>
      </c>
      <c r="AF110" s="576">
        <f t="shared" si="59"/>
        <v>0</v>
      </c>
      <c r="AG110" s="576">
        <f t="shared" si="59"/>
        <v>0</v>
      </c>
      <c r="AH110" s="576">
        <f t="shared" si="59"/>
        <v>0</v>
      </c>
      <c r="AI110" s="576">
        <f t="shared" si="59"/>
        <v>0</v>
      </c>
      <c r="AJ110" s="576">
        <f t="shared" si="59"/>
        <v>0</v>
      </c>
      <c r="AK110" s="576">
        <f t="shared" si="59"/>
        <v>0</v>
      </c>
      <c r="AL110" s="576">
        <f t="shared" si="59"/>
        <v>0</v>
      </c>
      <c r="AM110" s="576">
        <f t="shared" si="59"/>
        <v>0</v>
      </c>
      <c r="AN110" s="576">
        <f t="shared" si="59"/>
        <v>0</v>
      </c>
      <c r="AO110" s="576">
        <f t="shared" si="59"/>
        <v>0</v>
      </c>
      <c r="AP110" s="576">
        <f t="shared" si="59"/>
        <v>0</v>
      </c>
      <c r="AQ110" s="576">
        <f t="shared" si="59"/>
        <v>0</v>
      </c>
      <c r="AR110" s="576">
        <f t="shared" si="59"/>
        <v>0</v>
      </c>
      <c r="AS110" s="576">
        <f t="shared" si="59"/>
        <v>0</v>
      </c>
      <c r="AT110" s="576">
        <f t="shared" si="59"/>
        <v>0</v>
      </c>
      <c r="AU110" s="576">
        <f t="shared" si="59"/>
        <v>0</v>
      </c>
      <c r="AV110" s="576">
        <f t="shared" si="59"/>
        <v>0</v>
      </c>
      <c r="AW110" s="576">
        <f t="shared" si="59"/>
        <v>0</v>
      </c>
      <c r="AX110" s="576">
        <f t="shared" si="59"/>
        <v>0</v>
      </c>
      <c r="AY110" s="576">
        <f t="shared" si="59"/>
        <v>0</v>
      </c>
      <c r="AZ110" s="576">
        <f t="shared" si="59"/>
        <v>0</v>
      </c>
      <c r="BA110" s="576">
        <f t="shared" si="59"/>
        <v>0</v>
      </c>
      <c r="BB110" s="576">
        <f t="shared" si="59"/>
        <v>0</v>
      </c>
      <c r="BC110" s="576">
        <f t="shared" si="59"/>
        <v>0</v>
      </c>
      <c r="BD110" s="576">
        <f t="shared" si="59"/>
        <v>0</v>
      </c>
      <c r="BE110" s="576">
        <f t="shared" si="59"/>
        <v>0</v>
      </c>
      <c r="BF110" s="576">
        <f t="shared" si="59"/>
        <v>0</v>
      </c>
      <c r="BG110" s="576">
        <f t="shared" si="59"/>
        <v>0</v>
      </c>
      <c r="BH110" s="576">
        <f t="shared" si="59"/>
        <v>0</v>
      </c>
      <c r="BI110" s="576">
        <f t="shared" si="59"/>
        <v>0</v>
      </c>
      <c r="BJ110" s="576">
        <f t="shared" si="59"/>
        <v>0</v>
      </c>
      <c r="BK110" s="576">
        <f t="shared" si="59"/>
        <v>0</v>
      </c>
      <c r="BL110" s="576">
        <f t="shared" si="59"/>
        <v>0</v>
      </c>
      <c r="BM110" s="576">
        <f t="shared" si="59"/>
        <v>0</v>
      </c>
      <c r="BN110" s="576">
        <f t="shared" si="59"/>
        <v>0</v>
      </c>
      <c r="BO110" s="576">
        <f t="shared" si="59"/>
        <v>0</v>
      </c>
      <c r="BP110" s="576">
        <f t="shared" si="59"/>
        <v>0</v>
      </c>
      <c r="BQ110" s="576">
        <f t="shared" si="59"/>
        <v>0</v>
      </c>
      <c r="BR110" s="576">
        <f t="shared" si="59"/>
        <v>0</v>
      </c>
      <c r="BS110" s="576">
        <f t="shared" si="59"/>
        <v>0</v>
      </c>
      <c r="BT110" s="576">
        <f t="shared" si="59"/>
        <v>0</v>
      </c>
      <c r="BU110" s="576">
        <f t="shared" si="59"/>
        <v>0</v>
      </c>
    </row>
    <row r="111" spans="1:73" x14ac:dyDescent="0.25">
      <c r="A111" s="220"/>
      <c r="B111" s="221"/>
      <c r="C111" s="484"/>
      <c r="D111" s="347"/>
      <c r="E111" s="221"/>
      <c r="F111" s="657"/>
      <c r="G111" s="657"/>
      <c r="H111" s="657"/>
      <c r="I111" s="657"/>
      <c r="J111" s="657"/>
      <c r="K111" s="658"/>
      <c r="L111" s="657"/>
      <c r="M111" s="658"/>
      <c r="N111" s="657"/>
      <c r="O111" s="658"/>
      <c r="P111" s="657"/>
      <c r="Q111" s="657"/>
      <c r="R111" s="657"/>
      <c r="S111" s="657"/>
      <c r="T111" s="657"/>
      <c r="U111" s="657"/>
      <c r="V111" s="657"/>
      <c r="W111" s="657"/>
      <c r="X111" s="657"/>
      <c r="Y111" s="657"/>
      <c r="Z111" s="657"/>
      <c r="AA111" s="657"/>
      <c r="AB111" s="657"/>
      <c r="AC111" s="657"/>
      <c r="AD111" s="657"/>
      <c r="AE111" s="657"/>
      <c r="AF111" s="657"/>
      <c r="AG111" s="657"/>
      <c r="AH111" s="657"/>
      <c r="AI111" s="657"/>
      <c r="AJ111" s="657"/>
      <c r="AK111" s="657"/>
      <c r="AL111" s="657"/>
      <c r="AM111" s="657"/>
      <c r="AN111" s="657"/>
      <c r="AO111" s="657"/>
      <c r="AP111" s="657"/>
      <c r="AQ111" s="657"/>
      <c r="AR111" s="657"/>
      <c r="AS111" s="657"/>
      <c r="AT111" s="657"/>
      <c r="AU111" s="657"/>
      <c r="AV111" s="657"/>
      <c r="AW111" s="657"/>
      <c r="AX111" s="657"/>
      <c r="AY111" s="657"/>
      <c r="AZ111" s="657"/>
      <c r="BA111" s="657"/>
      <c r="BB111" s="657"/>
      <c r="BC111" s="657"/>
      <c r="BD111" s="657"/>
      <c r="BE111" s="657"/>
      <c r="BF111" s="657"/>
      <c r="BG111" s="657"/>
      <c r="BH111" s="657"/>
      <c r="BI111" s="657"/>
      <c r="BJ111" s="657"/>
      <c r="BK111" s="657"/>
      <c r="BL111" s="657"/>
      <c r="BM111" s="657"/>
      <c r="BN111" s="657"/>
      <c r="BO111" s="657"/>
      <c r="BP111" s="657"/>
      <c r="BQ111" s="657"/>
      <c r="BR111" s="657"/>
      <c r="BS111" s="657"/>
      <c r="BT111" s="657"/>
      <c r="BU111" s="657"/>
    </row>
    <row r="112" spans="1:73" x14ac:dyDescent="0.25">
      <c r="A112" s="61" t="s">
        <v>5</v>
      </c>
      <c r="B112" s="204" t="s">
        <v>213</v>
      </c>
      <c r="C112" s="479"/>
      <c r="D112" s="312"/>
      <c r="E112" s="204"/>
      <c r="F112" s="575"/>
      <c r="G112" s="575"/>
      <c r="H112" s="575"/>
      <c r="I112" s="575"/>
      <c r="J112" s="575"/>
      <c r="K112" s="575"/>
      <c r="L112" s="575"/>
      <c r="M112" s="575"/>
      <c r="N112" s="575"/>
      <c r="O112" s="575"/>
      <c r="P112" s="575"/>
      <c r="Q112" s="575"/>
      <c r="R112" s="575"/>
      <c r="S112" s="575"/>
      <c r="T112" s="575"/>
      <c r="U112" s="575"/>
      <c r="V112" s="575"/>
      <c r="W112" s="575"/>
      <c r="X112" s="575"/>
      <c r="Y112" s="575"/>
      <c r="Z112" s="575"/>
      <c r="AA112" s="575"/>
      <c r="AB112" s="575"/>
      <c r="AC112" s="575"/>
      <c r="AD112" s="575"/>
      <c r="AE112" s="575"/>
      <c r="AF112" s="575"/>
      <c r="AG112" s="575"/>
      <c r="AH112" s="575"/>
      <c r="AI112" s="575"/>
      <c r="AJ112" s="575"/>
      <c r="AK112" s="575"/>
      <c r="AL112" s="575"/>
      <c r="AM112" s="575"/>
      <c r="AN112" s="575"/>
      <c r="AO112" s="575"/>
      <c r="AP112" s="575"/>
      <c r="AQ112" s="575"/>
      <c r="AR112" s="575"/>
      <c r="AS112" s="575"/>
      <c r="AT112" s="575"/>
      <c r="AU112" s="575"/>
      <c r="AV112" s="575"/>
      <c r="AW112" s="575"/>
      <c r="AX112" s="575"/>
      <c r="AY112" s="575"/>
      <c r="AZ112" s="575"/>
      <c r="BA112" s="575"/>
      <c r="BB112" s="575"/>
      <c r="BC112" s="575"/>
      <c r="BD112" s="575"/>
      <c r="BE112" s="575"/>
      <c r="BF112" s="575"/>
      <c r="BG112" s="575"/>
      <c r="BH112" s="575"/>
      <c r="BI112" s="575"/>
      <c r="BJ112" s="575"/>
      <c r="BK112" s="575"/>
      <c r="BL112" s="575"/>
      <c r="BM112" s="575"/>
      <c r="BN112" s="575"/>
      <c r="BO112" s="575"/>
      <c r="BP112" s="575"/>
      <c r="BQ112" s="575"/>
      <c r="BR112" s="575"/>
      <c r="BS112" s="575"/>
      <c r="BT112" s="575"/>
      <c r="BU112" s="575"/>
    </row>
    <row r="113" spans="1:73" x14ac:dyDescent="0.25">
      <c r="A113" s="220"/>
      <c r="B113" s="221"/>
      <c r="C113" s="484"/>
      <c r="D113" s="347"/>
      <c r="E113" s="221"/>
      <c r="F113" s="657"/>
      <c r="G113" s="657"/>
      <c r="H113" s="657"/>
      <c r="I113" s="657"/>
      <c r="J113" s="657"/>
      <c r="K113" s="658"/>
      <c r="L113" s="657"/>
      <c r="M113" s="658"/>
      <c r="N113" s="657"/>
      <c r="O113" s="658"/>
      <c r="P113" s="657"/>
      <c r="Q113" s="657"/>
      <c r="R113" s="657"/>
      <c r="S113" s="657"/>
      <c r="T113" s="657"/>
      <c r="U113" s="657"/>
      <c r="V113" s="657"/>
      <c r="W113" s="657"/>
      <c r="X113" s="657"/>
      <c r="Y113" s="657"/>
      <c r="Z113" s="657"/>
      <c r="AA113" s="657"/>
      <c r="AB113" s="657"/>
      <c r="AC113" s="657"/>
      <c r="AD113" s="657"/>
      <c r="AE113" s="657"/>
      <c r="AF113" s="657"/>
      <c r="AG113" s="657"/>
      <c r="AH113" s="657"/>
      <c r="AI113" s="657"/>
      <c r="AJ113" s="657"/>
      <c r="AK113" s="657"/>
      <c r="AL113" s="657"/>
      <c r="AM113" s="657"/>
      <c r="AN113" s="657"/>
      <c r="AO113" s="657"/>
      <c r="AP113" s="657"/>
      <c r="AQ113" s="657"/>
      <c r="AR113" s="657"/>
      <c r="AS113" s="657"/>
      <c r="AT113" s="657"/>
      <c r="AU113" s="657"/>
      <c r="AV113" s="657"/>
      <c r="AW113" s="657"/>
      <c r="AX113" s="657"/>
      <c r="AY113" s="657"/>
      <c r="AZ113" s="657"/>
      <c r="BA113" s="657"/>
      <c r="BB113" s="657"/>
      <c r="BC113" s="657"/>
      <c r="BD113" s="657"/>
      <c r="BE113" s="657"/>
      <c r="BF113" s="657"/>
      <c r="BG113" s="657"/>
      <c r="BH113" s="657"/>
      <c r="BI113" s="657"/>
      <c r="BJ113" s="657"/>
      <c r="BK113" s="657"/>
      <c r="BL113" s="657"/>
      <c r="BM113" s="657"/>
      <c r="BN113" s="657"/>
      <c r="BO113" s="657"/>
      <c r="BP113" s="657"/>
      <c r="BQ113" s="657"/>
      <c r="BR113" s="657"/>
      <c r="BS113" s="657"/>
      <c r="BT113" s="657"/>
      <c r="BU113" s="657"/>
    </row>
    <row r="114" spans="1:73" x14ac:dyDescent="0.25">
      <c r="A114" s="61" t="s">
        <v>132</v>
      </c>
      <c r="B114" s="204"/>
      <c r="C114" s="479"/>
      <c r="D114" s="312"/>
      <c r="E114" s="204"/>
      <c r="F114" s="576">
        <f t="shared" ref="F114:Y114" si="60">+F110+F112</f>
        <v>0</v>
      </c>
      <c r="G114" s="576">
        <f t="shared" si="60"/>
        <v>0</v>
      </c>
      <c r="H114" s="576">
        <f t="shared" si="60"/>
        <v>0</v>
      </c>
      <c r="I114" s="576">
        <f t="shared" ref="I114" si="61">+I110+I112</f>
        <v>0</v>
      </c>
      <c r="J114" s="576">
        <f t="shared" si="60"/>
        <v>0</v>
      </c>
      <c r="K114" s="576">
        <f t="shared" si="60"/>
        <v>0</v>
      </c>
      <c r="L114" s="576">
        <f t="shared" si="60"/>
        <v>0</v>
      </c>
      <c r="M114" s="576">
        <f t="shared" si="60"/>
        <v>0</v>
      </c>
      <c r="N114" s="576">
        <f t="shared" si="60"/>
        <v>0</v>
      </c>
      <c r="O114" s="576">
        <f t="shared" si="60"/>
        <v>0</v>
      </c>
      <c r="P114" s="576">
        <f t="shared" si="60"/>
        <v>0</v>
      </c>
      <c r="Q114" s="576">
        <f t="shared" si="60"/>
        <v>0</v>
      </c>
      <c r="R114" s="576">
        <f t="shared" si="60"/>
        <v>0</v>
      </c>
      <c r="S114" s="576">
        <f t="shared" si="60"/>
        <v>0</v>
      </c>
      <c r="T114" s="576">
        <f t="shared" si="60"/>
        <v>0</v>
      </c>
      <c r="U114" s="576">
        <f t="shared" si="60"/>
        <v>0</v>
      </c>
      <c r="V114" s="576">
        <f t="shared" si="60"/>
        <v>0</v>
      </c>
      <c r="W114" s="576">
        <f t="shared" si="60"/>
        <v>0</v>
      </c>
      <c r="X114" s="576">
        <f t="shared" si="60"/>
        <v>0</v>
      </c>
      <c r="Y114" s="576">
        <f t="shared" si="60"/>
        <v>0</v>
      </c>
      <c r="Z114" s="576">
        <f t="shared" ref="Z114:BU114" si="62">+Z110+Z112</f>
        <v>0</v>
      </c>
      <c r="AA114" s="576">
        <f t="shared" si="62"/>
        <v>0</v>
      </c>
      <c r="AB114" s="576">
        <f t="shared" si="62"/>
        <v>0</v>
      </c>
      <c r="AC114" s="576">
        <f t="shared" si="62"/>
        <v>0</v>
      </c>
      <c r="AD114" s="576">
        <f t="shared" si="62"/>
        <v>0</v>
      </c>
      <c r="AE114" s="576">
        <f t="shared" si="62"/>
        <v>0</v>
      </c>
      <c r="AF114" s="576">
        <f t="shared" si="62"/>
        <v>0</v>
      </c>
      <c r="AG114" s="576">
        <f t="shared" si="62"/>
        <v>0</v>
      </c>
      <c r="AH114" s="576">
        <f t="shared" si="62"/>
        <v>0</v>
      </c>
      <c r="AI114" s="576">
        <f t="shared" si="62"/>
        <v>0</v>
      </c>
      <c r="AJ114" s="576">
        <f t="shared" si="62"/>
        <v>0</v>
      </c>
      <c r="AK114" s="576">
        <f t="shared" si="62"/>
        <v>0</v>
      </c>
      <c r="AL114" s="576">
        <f t="shared" si="62"/>
        <v>0</v>
      </c>
      <c r="AM114" s="576">
        <f t="shared" si="62"/>
        <v>0</v>
      </c>
      <c r="AN114" s="576">
        <f t="shared" si="62"/>
        <v>0</v>
      </c>
      <c r="AO114" s="576">
        <f t="shared" si="62"/>
        <v>0</v>
      </c>
      <c r="AP114" s="576">
        <f t="shared" si="62"/>
        <v>0</v>
      </c>
      <c r="AQ114" s="576">
        <f t="shared" si="62"/>
        <v>0</v>
      </c>
      <c r="AR114" s="576">
        <f t="shared" si="62"/>
        <v>0</v>
      </c>
      <c r="AS114" s="576">
        <f t="shared" si="62"/>
        <v>0</v>
      </c>
      <c r="AT114" s="576">
        <f t="shared" si="62"/>
        <v>0</v>
      </c>
      <c r="AU114" s="576">
        <f t="shared" si="62"/>
        <v>0</v>
      </c>
      <c r="AV114" s="576">
        <f t="shared" si="62"/>
        <v>0</v>
      </c>
      <c r="AW114" s="576">
        <f t="shared" si="62"/>
        <v>0</v>
      </c>
      <c r="AX114" s="576">
        <f t="shared" si="62"/>
        <v>0</v>
      </c>
      <c r="AY114" s="576">
        <f t="shared" si="62"/>
        <v>0</v>
      </c>
      <c r="AZ114" s="576">
        <f t="shared" si="62"/>
        <v>0</v>
      </c>
      <c r="BA114" s="576">
        <f t="shared" si="62"/>
        <v>0</v>
      </c>
      <c r="BB114" s="576">
        <f t="shared" si="62"/>
        <v>0</v>
      </c>
      <c r="BC114" s="576">
        <f t="shared" si="62"/>
        <v>0</v>
      </c>
      <c r="BD114" s="576">
        <f t="shared" si="62"/>
        <v>0</v>
      </c>
      <c r="BE114" s="576">
        <f t="shared" si="62"/>
        <v>0</v>
      </c>
      <c r="BF114" s="576">
        <f t="shared" si="62"/>
        <v>0</v>
      </c>
      <c r="BG114" s="576">
        <f t="shared" si="62"/>
        <v>0</v>
      </c>
      <c r="BH114" s="576">
        <f t="shared" si="62"/>
        <v>0</v>
      </c>
      <c r="BI114" s="576">
        <f t="shared" si="62"/>
        <v>0</v>
      </c>
      <c r="BJ114" s="576">
        <f t="shared" si="62"/>
        <v>0</v>
      </c>
      <c r="BK114" s="576">
        <f t="shared" si="62"/>
        <v>0</v>
      </c>
      <c r="BL114" s="576">
        <f t="shared" si="62"/>
        <v>0</v>
      </c>
      <c r="BM114" s="576">
        <f t="shared" si="62"/>
        <v>0</v>
      </c>
      <c r="BN114" s="576">
        <f t="shared" si="62"/>
        <v>0</v>
      </c>
      <c r="BO114" s="576">
        <f t="shared" si="62"/>
        <v>0</v>
      </c>
      <c r="BP114" s="576">
        <f t="shared" si="62"/>
        <v>0</v>
      </c>
      <c r="BQ114" s="576">
        <f t="shared" si="62"/>
        <v>0</v>
      </c>
      <c r="BR114" s="576">
        <f t="shared" si="62"/>
        <v>0</v>
      </c>
      <c r="BS114" s="576">
        <f t="shared" si="62"/>
        <v>0</v>
      </c>
      <c r="BT114" s="576">
        <f t="shared" si="62"/>
        <v>0</v>
      </c>
      <c r="BU114" s="576">
        <f t="shared" si="62"/>
        <v>0</v>
      </c>
    </row>
    <row r="115" spans="1:73" s="184" customFormat="1" x14ac:dyDescent="0.25">
      <c r="A115" s="101" t="s">
        <v>2</v>
      </c>
      <c r="B115" s="680" t="s">
        <v>218</v>
      </c>
      <c r="C115" s="681"/>
      <c r="D115" s="333" t="s">
        <v>357</v>
      </c>
      <c r="E115" s="680"/>
      <c r="F115" s="575"/>
      <c r="G115" s="575"/>
      <c r="H115" s="575"/>
      <c r="I115" s="575"/>
      <c r="J115" s="575"/>
      <c r="K115" s="575"/>
      <c r="L115" s="575"/>
      <c r="M115" s="575"/>
      <c r="N115" s="575"/>
      <c r="O115" s="575"/>
      <c r="P115" s="575"/>
      <c r="Q115" s="575"/>
      <c r="R115" s="575"/>
      <c r="S115" s="575"/>
      <c r="T115" s="575"/>
      <c r="U115" s="575"/>
      <c r="V115" s="575"/>
      <c r="W115" s="575"/>
      <c r="X115" s="575"/>
      <c r="Y115" s="575"/>
      <c r="Z115" s="575"/>
      <c r="AA115" s="575"/>
      <c r="AB115" s="575"/>
      <c r="AC115" s="575"/>
      <c r="AD115" s="575"/>
      <c r="AE115" s="575"/>
      <c r="AF115" s="575"/>
      <c r="AG115" s="575"/>
      <c r="AH115" s="575"/>
      <c r="AI115" s="575"/>
      <c r="AJ115" s="575"/>
      <c r="AK115" s="575"/>
      <c r="AL115" s="575"/>
      <c r="AM115" s="575"/>
      <c r="AN115" s="575"/>
      <c r="AO115" s="575"/>
      <c r="AP115" s="575"/>
      <c r="AQ115" s="575"/>
      <c r="AR115" s="575"/>
      <c r="AS115" s="575"/>
      <c r="AT115" s="575"/>
      <c r="AU115" s="575"/>
      <c r="AV115" s="575"/>
      <c r="AW115" s="575"/>
      <c r="AX115" s="575"/>
      <c r="AY115" s="575"/>
      <c r="AZ115" s="575"/>
      <c r="BA115" s="575"/>
      <c r="BB115" s="575"/>
      <c r="BC115" s="575"/>
      <c r="BD115" s="575"/>
      <c r="BE115" s="575"/>
      <c r="BF115" s="575"/>
      <c r="BG115" s="575"/>
      <c r="BH115" s="575"/>
      <c r="BI115" s="575"/>
      <c r="BJ115" s="575"/>
      <c r="BK115" s="575"/>
      <c r="BL115" s="575"/>
      <c r="BM115" s="575"/>
      <c r="BN115" s="575"/>
      <c r="BO115" s="575"/>
      <c r="BP115" s="575"/>
      <c r="BQ115" s="575"/>
      <c r="BR115" s="575"/>
      <c r="BS115" s="575"/>
      <c r="BT115" s="575"/>
      <c r="BU115" s="575"/>
    </row>
    <row r="116" spans="1:73" s="829" customFormat="1" x14ac:dyDescent="0.35">
      <c r="A116" s="420" t="s">
        <v>478</v>
      </c>
      <c r="B116" s="826"/>
      <c r="C116" s="466"/>
      <c r="D116" s="827"/>
      <c r="E116" s="828"/>
      <c r="F116" s="575"/>
      <c r="G116" s="575"/>
      <c r="H116" s="575"/>
      <c r="I116" s="575"/>
      <c r="J116" s="575"/>
      <c r="K116" s="575"/>
      <c r="L116" s="575"/>
      <c r="M116" s="575"/>
      <c r="N116" s="575"/>
      <c r="O116" s="575"/>
      <c r="P116" s="575"/>
      <c r="Q116" s="575"/>
      <c r="R116" s="575"/>
      <c r="S116" s="575"/>
      <c r="T116" s="575"/>
      <c r="U116" s="575"/>
      <c r="V116" s="575"/>
      <c r="W116" s="575"/>
      <c r="X116" s="575"/>
      <c r="Y116" s="575"/>
      <c r="Z116" s="575"/>
      <c r="AA116" s="575"/>
      <c r="AB116" s="575"/>
      <c r="AC116" s="575"/>
      <c r="AD116" s="575"/>
      <c r="AE116" s="575"/>
      <c r="AF116" s="575"/>
      <c r="AG116" s="575"/>
      <c r="AH116" s="575"/>
      <c r="AI116" s="575"/>
      <c r="AJ116" s="575"/>
      <c r="AK116" s="575"/>
      <c r="AL116" s="575"/>
      <c r="AM116" s="575"/>
      <c r="AN116" s="575"/>
      <c r="AO116" s="575"/>
      <c r="AP116" s="575"/>
      <c r="AQ116" s="575"/>
      <c r="AR116" s="575"/>
      <c r="AS116" s="575"/>
      <c r="AT116" s="575"/>
      <c r="AU116" s="575"/>
      <c r="AV116" s="575"/>
      <c r="AW116" s="575"/>
      <c r="AX116" s="575"/>
      <c r="AY116" s="575"/>
      <c r="AZ116" s="575"/>
      <c r="BA116" s="575"/>
      <c r="BB116" s="575"/>
      <c r="BC116" s="575"/>
      <c r="BD116" s="575"/>
      <c r="BE116" s="575"/>
      <c r="BF116" s="575"/>
      <c r="BG116" s="575"/>
      <c r="BH116" s="575"/>
      <c r="BI116" s="575"/>
      <c r="BJ116" s="575"/>
      <c r="BK116" s="575"/>
      <c r="BL116" s="575"/>
      <c r="BM116" s="575"/>
      <c r="BN116" s="575"/>
      <c r="BO116" s="575"/>
      <c r="BP116" s="575"/>
      <c r="BQ116" s="575"/>
      <c r="BR116" s="575"/>
      <c r="BS116" s="575"/>
      <c r="BT116" s="575"/>
      <c r="BU116" s="575"/>
    </row>
    <row r="117" spans="1:73" x14ac:dyDescent="0.25">
      <c r="A117" s="300" t="s">
        <v>3</v>
      </c>
      <c r="B117" s="301"/>
      <c r="C117" s="480"/>
      <c r="D117" s="346" t="s">
        <v>358</v>
      </c>
      <c r="E117" s="301"/>
      <c r="F117" s="659">
        <f t="shared" ref="F117:S117" si="63">F114+F115</f>
        <v>0</v>
      </c>
      <c r="G117" s="659">
        <f t="shared" si="63"/>
        <v>0</v>
      </c>
      <c r="H117" s="659">
        <f t="shared" si="63"/>
        <v>0</v>
      </c>
      <c r="I117" s="659">
        <f t="shared" ref="I117" si="64">I114+I115</f>
        <v>0</v>
      </c>
      <c r="J117" s="659">
        <f t="shared" si="63"/>
        <v>0</v>
      </c>
      <c r="K117" s="659">
        <f t="shared" si="63"/>
        <v>0</v>
      </c>
      <c r="L117" s="659">
        <f t="shared" si="63"/>
        <v>0</v>
      </c>
      <c r="M117" s="659">
        <f t="shared" si="63"/>
        <v>0</v>
      </c>
      <c r="N117" s="659">
        <f t="shared" si="63"/>
        <v>0</v>
      </c>
      <c r="O117" s="659">
        <f t="shared" si="63"/>
        <v>0</v>
      </c>
      <c r="P117" s="659">
        <f t="shared" si="63"/>
        <v>0</v>
      </c>
      <c r="Q117" s="659">
        <f t="shared" si="63"/>
        <v>0</v>
      </c>
      <c r="R117" s="659">
        <f t="shared" si="63"/>
        <v>0</v>
      </c>
      <c r="S117" s="659">
        <f t="shared" si="63"/>
        <v>0</v>
      </c>
      <c r="T117" s="659">
        <f t="shared" ref="T117:Y117" si="65">T114+T115</f>
        <v>0</v>
      </c>
      <c r="U117" s="659">
        <f t="shared" si="65"/>
        <v>0</v>
      </c>
      <c r="V117" s="659">
        <f t="shared" si="65"/>
        <v>0</v>
      </c>
      <c r="W117" s="659">
        <f t="shared" si="65"/>
        <v>0</v>
      </c>
      <c r="X117" s="659">
        <f t="shared" si="65"/>
        <v>0</v>
      </c>
      <c r="Y117" s="659">
        <f t="shared" si="65"/>
        <v>0</v>
      </c>
      <c r="Z117" s="659">
        <f t="shared" ref="Z117:BU117" si="66">Z114+Z115</f>
        <v>0</v>
      </c>
      <c r="AA117" s="659">
        <f t="shared" si="66"/>
        <v>0</v>
      </c>
      <c r="AB117" s="659">
        <f t="shared" si="66"/>
        <v>0</v>
      </c>
      <c r="AC117" s="659">
        <f t="shared" si="66"/>
        <v>0</v>
      </c>
      <c r="AD117" s="659">
        <f t="shared" si="66"/>
        <v>0</v>
      </c>
      <c r="AE117" s="659">
        <f t="shared" si="66"/>
        <v>0</v>
      </c>
      <c r="AF117" s="659">
        <f t="shared" si="66"/>
        <v>0</v>
      </c>
      <c r="AG117" s="659">
        <f t="shared" si="66"/>
        <v>0</v>
      </c>
      <c r="AH117" s="659">
        <f t="shared" si="66"/>
        <v>0</v>
      </c>
      <c r="AI117" s="659">
        <f t="shared" si="66"/>
        <v>0</v>
      </c>
      <c r="AJ117" s="659">
        <f t="shared" si="66"/>
        <v>0</v>
      </c>
      <c r="AK117" s="659">
        <f t="shared" si="66"/>
        <v>0</v>
      </c>
      <c r="AL117" s="659">
        <f t="shared" si="66"/>
        <v>0</v>
      </c>
      <c r="AM117" s="659">
        <f t="shared" si="66"/>
        <v>0</v>
      </c>
      <c r="AN117" s="659">
        <f t="shared" si="66"/>
        <v>0</v>
      </c>
      <c r="AO117" s="659">
        <f t="shared" si="66"/>
        <v>0</v>
      </c>
      <c r="AP117" s="659">
        <f t="shared" si="66"/>
        <v>0</v>
      </c>
      <c r="AQ117" s="659">
        <f t="shared" si="66"/>
        <v>0</v>
      </c>
      <c r="AR117" s="659">
        <f t="shared" si="66"/>
        <v>0</v>
      </c>
      <c r="AS117" s="659">
        <f t="shared" si="66"/>
        <v>0</v>
      </c>
      <c r="AT117" s="659">
        <f t="shared" si="66"/>
        <v>0</v>
      </c>
      <c r="AU117" s="659">
        <f t="shared" si="66"/>
        <v>0</v>
      </c>
      <c r="AV117" s="659">
        <f t="shared" si="66"/>
        <v>0</v>
      </c>
      <c r="AW117" s="659">
        <f t="shared" si="66"/>
        <v>0</v>
      </c>
      <c r="AX117" s="659">
        <f t="shared" si="66"/>
        <v>0</v>
      </c>
      <c r="AY117" s="659">
        <f t="shared" si="66"/>
        <v>0</v>
      </c>
      <c r="AZ117" s="659">
        <f t="shared" si="66"/>
        <v>0</v>
      </c>
      <c r="BA117" s="659">
        <f t="shared" si="66"/>
        <v>0</v>
      </c>
      <c r="BB117" s="659">
        <f t="shared" si="66"/>
        <v>0</v>
      </c>
      <c r="BC117" s="659">
        <f t="shared" si="66"/>
        <v>0</v>
      </c>
      <c r="BD117" s="659">
        <f t="shared" si="66"/>
        <v>0</v>
      </c>
      <c r="BE117" s="659">
        <f t="shared" si="66"/>
        <v>0</v>
      </c>
      <c r="BF117" s="659">
        <f t="shared" si="66"/>
        <v>0</v>
      </c>
      <c r="BG117" s="659">
        <f t="shared" si="66"/>
        <v>0</v>
      </c>
      <c r="BH117" s="659">
        <f t="shared" si="66"/>
        <v>0</v>
      </c>
      <c r="BI117" s="659">
        <f t="shared" si="66"/>
        <v>0</v>
      </c>
      <c r="BJ117" s="659">
        <f t="shared" si="66"/>
        <v>0</v>
      </c>
      <c r="BK117" s="659">
        <f t="shared" si="66"/>
        <v>0</v>
      </c>
      <c r="BL117" s="659">
        <f t="shared" si="66"/>
        <v>0</v>
      </c>
      <c r="BM117" s="659">
        <f t="shared" si="66"/>
        <v>0</v>
      </c>
      <c r="BN117" s="659">
        <f t="shared" si="66"/>
        <v>0</v>
      </c>
      <c r="BO117" s="659">
        <f t="shared" si="66"/>
        <v>0</v>
      </c>
      <c r="BP117" s="659">
        <f t="shared" si="66"/>
        <v>0</v>
      </c>
      <c r="BQ117" s="659">
        <f t="shared" si="66"/>
        <v>0</v>
      </c>
      <c r="BR117" s="659">
        <f t="shared" si="66"/>
        <v>0</v>
      </c>
      <c r="BS117" s="659">
        <f t="shared" si="66"/>
        <v>0</v>
      </c>
      <c r="BT117" s="659">
        <f t="shared" si="66"/>
        <v>0</v>
      </c>
      <c r="BU117" s="659">
        <f t="shared" si="66"/>
        <v>0</v>
      </c>
    </row>
    <row r="118" spans="1:73" s="212" customFormat="1" ht="15.6" thickBot="1" x14ac:dyDescent="0.4">
      <c r="A118" s="225" t="s">
        <v>76</v>
      </c>
      <c r="B118" s="226"/>
      <c r="C118" s="487"/>
      <c r="D118" s="349"/>
      <c r="E118" s="226"/>
      <c r="F118" s="617" t="str">
        <f t="shared" ref="F118:AK118" si="67">IFERROR(F117/F36,"")</f>
        <v/>
      </c>
      <c r="G118" s="617" t="str">
        <f t="shared" si="67"/>
        <v/>
      </c>
      <c r="H118" s="617" t="str">
        <f t="shared" si="67"/>
        <v/>
      </c>
      <c r="I118" s="617" t="str">
        <f t="shared" si="67"/>
        <v/>
      </c>
      <c r="J118" s="617" t="str">
        <f t="shared" si="67"/>
        <v/>
      </c>
      <c r="K118" s="617" t="str">
        <f t="shared" si="67"/>
        <v/>
      </c>
      <c r="L118" s="617" t="str">
        <f t="shared" si="67"/>
        <v/>
      </c>
      <c r="M118" s="617" t="str">
        <f t="shared" si="67"/>
        <v/>
      </c>
      <c r="N118" s="617" t="str">
        <f t="shared" si="67"/>
        <v/>
      </c>
      <c r="O118" s="617" t="str">
        <f t="shared" si="67"/>
        <v/>
      </c>
      <c r="P118" s="617" t="str">
        <f t="shared" si="67"/>
        <v/>
      </c>
      <c r="Q118" s="617" t="str">
        <f t="shared" si="67"/>
        <v/>
      </c>
      <c r="R118" s="617" t="str">
        <f t="shared" si="67"/>
        <v/>
      </c>
      <c r="S118" s="617" t="str">
        <f t="shared" si="67"/>
        <v/>
      </c>
      <c r="T118" s="617" t="str">
        <f t="shared" si="67"/>
        <v/>
      </c>
      <c r="U118" s="617" t="str">
        <f t="shared" si="67"/>
        <v/>
      </c>
      <c r="V118" s="617" t="str">
        <f t="shared" si="67"/>
        <v/>
      </c>
      <c r="W118" s="617" t="str">
        <f t="shared" si="67"/>
        <v/>
      </c>
      <c r="X118" s="617" t="str">
        <f t="shared" si="67"/>
        <v/>
      </c>
      <c r="Y118" s="617" t="str">
        <f t="shared" si="67"/>
        <v/>
      </c>
      <c r="Z118" s="617" t="str">
        <f t="shared" si="67"/>
        <v/>
      </c>
      <c r="AA118" s="617" t="str">
        <f t="shared" si="67"/>
        <v/>
      </c>
      <c r="AB118" s="617" t="str">
        <f t="shared" si="67"/>
        <v/>
      </c>
      <c r="AC118" s="617" t="str">
        <f t="shared" si="67"/>
        <v/>
      </c>
      <c r="AD118" s="617" t="str">
        <f t="shared" si="67"/>
        <v/>
      </c>
      <c r="AE118" s="617" t="str">
        <f t="shared" si="67"/>
        <v/>
      </c>
      <c r="AF118" s="617" t="str">
        <f t="shared" si="67"/>
        <v/>
      </c>
      <c r="AG118" s="617" t="str">
        <f t="shared" si="67"/>
        <v/>
      </c>
      <c r="AH118" s="617" t="str">
        <f t="shared" si="67"/>
        <v/>
      </c>
      <c r="AI118" s="617" t="str">
        <f t="shared" si="67"/>
        <v/>
      </c>
      <c r="AJ118" s="617" t="str">
        <f t="shared" si="67"/>
        <v/>
      </c>
      <c r="AK118" s="617" t="str">
        <f t="shared" si="67"/>
        <v/>
      </c>
      <c r="AL118" s="617" t="str">
        <f t="shared" ref="AL118:BQ118" si="68">IFERROR(AL117/AL36,"")</f>
        <v/>
      </c>
      <c r="AM118" s="617" t="str">
        <f t="shared" si="68"/>
        <v/>
      </c>
      <c r="AN118" s="617" t="str">
        <f t="shared" si="68"/>
        <v/>
      </c>
      <c r="AO118" s="617" t="str">
        <f t="shared" si="68"/>
        <v/>
      </c>
      <c r="AP118" s="617" t="str">
        <f t="shared" si="68"/>
        <v/>
      </c>
      <c r="AQ118" s="617" t="str">
        <f t="shared" si="68"/>
        <v/>
      </c>
      <c r="AR118" s="617" t="str">
        <f t="shared" si="68"/>
        <v/>
      </c>
      <c r="AS118" s="617" t="str">
        <f t="shared" si="68"/>
        <v/>
      </c>
      <c r="AT118" s="617" t="str">
        <f t="shared" si="68"/>
        <v/>
      </c>
      <c r="AU118" s="617" t="str">
        <f t="shared" si="68"/>
        <v/>
      </c>
      <c r="AV118" s="617" t="str">
        <f t="shared" si="68"/>
        <v/>
      </c>
      <c r="AW118" s="617" t="str">
        <f t="shared" si="68"/>
        <v/>
      </c>
      <c r="AX118" s="617" t="str">
        <f t="shared" si="68"/>
        <v/>
      </c>
      <c r="AY118" s="617" t="str">
        <f t="shared" si="68"/>
        <v/>
      </c>
      <c r="AZ118" s="617" t="str">
        <f t="shared" si="68"/>
        <v/>
      </c>
      <c r="BA118" s="617" t="str">
        <f t="shared" si="68"/>
        <v/>
      </c>
      <c r="BB118" s="617" t="str">
        <f t="shared" si="68"/>
        <v/>
      </c>
      <c r="BC118" s="617" t="str">
        <f t="shared" si="68"/>
        <v/>
      </c>
      <c r="BD118" s="617" t="str">
        <f t="shared" si="68"/>
        <v/>
      </c>
      <c r="BE118" s="617" t="str">
        <f t="shared" si="68"/>
        <v/>
      </c>
      <c r="BF118" s="617" t="str">
        <f t="shared" si="68"/>
        <v/>
      </c>
      <c r="BG118" s="617" t="str">
        <f t="shared" si="68"/>
        <v/>
      </c>
      <c r="BH118" s="617" t="str">
        <f t="shared" si="68"/>
        <v/>
      </c>
      <c r="BI118" s="617" t="str">
        <f t="shared" si="68"/>
        <v/>
      </c>
      <c r="BJ118" s="617" t="str">
        <f t="shared" si="68"/>
        <v/>
      </c>
      <c r="BK118" s="617" t="str">
        <f t="shared" si="68"/>
        <v/>
      </c>
      <c r="BL118" s="617" t="str">
        <f t="shared" si="68"/>
        <v/>
      </c>
      <c r="BM118" s="617" t="str">
        <f t="shared" si="68"/>
        <v/>
      </c>
      <c r="BN118" s="617" t="str">
        <f t="shared" si="68"/>
        <v/>
      </c>
      <c r="BO118" s="617" t="str">
        <f t="shared" si="68"/>
        <v/>
      </c>
      <c r="BP118" s="617" t="str">
        <f t="shared" si="68"/>
        <v/>
      </c>
      <c r="BQ118" s="617" t="str">
        <f t="shared" si="68"/>
        <v/>
      </c>
      <c r="BR118" s="617" t="str">
        <f t="shared" ref="BR118:BU118" si="69">IFERROR(BR117/BR36,"")</f>
        <v/>
      </c>
      <c r="BS118" s="617" t="str">
        <f t="shared" si="69"/>
        <v/>
      </c>
      <c r="BT118" s="617" t="str">
        <f t="shared" si="69"/>
        <v/>
      </c>
      <c r="BU118" s="617" t="str">
        <f t="shared" si="69"/>
        <v/>
      </c>
    </row>
    <row r="119" spans="1:73" ht="15.6" thickBot="1" x14ac:dyDescent="0.4"/>
    <row r="120" spans="1:73" ht="15.6" thickBot="1" x14ac:dyDescent="0.4">
      <c r="A120" s="228" t="s">
        <v>214</v>
      </c>
      <c r="B120" s="229"/>
      <c r="C120" s="489"/>
      <c r="D120" s="229"/>
      <c r="E120" s="229"/>
      <c r="F120" s="572"/>
      <c r="G120" s="490"/>
      <c r="H120" s="572"/>
      <c r="I120" s="490"/>
      <c r="J120" s="490"/>
      <c r="K120" s="490"/>
      <c r="L120" s="490"/>
      <c r="M120" s="490"/>
      <c r="N120" s="490"/>
      <c r="O120" s="490"/>
      <c r="P120" s="490"/>
      <c r="Q120" s="490"/>
      <c r="R120" s="490"/>
      <c r="S120" s="490"/>
      <c r="T120" s="490"/>
      <c r="U120" s="490"/>
      <c r="V120" s="490"/>
      <c r="W120" s="490"/>
      <c r="X120" s="490"/>
      <c r="Y120" s="490"/>
      <c r="Z120" s="490"/>
      <c r="AA120" s="490"/>
      <c r="AB120" s="490"/>
      <c r="AC120" s="490"/>
      <c r="AD120" s="490"/>
      <c r="AE120" s="490"/>
      <c r="AF120" s="490"/>
      <c r="AG120" s="490"/>
      <c r="AH120" s="490"/>
      <c r="AI120" s="490"/>
      <c r="AJ120" s="490"/>
      <c r="AK120" s="490"/>
      <c r="AL120" s="490"/>
      <c r="AM120" s="490"/>
      <c r="AN120" s="490"/>
      <c r="AO120" s="490"/>
      <c r="AP120" s="490"/>
      <c r="AQ120" s="490"/>
      <c r="AR120" s="490"/>
      <c r="AS120" s="490"/>
      <c r="AT120" s="490"/>
      <c r="AU120" s="490"/>
      <c r="AV120" s="490"/>
      <c r="AW120" s="490"/>
      <c r="AX120" s="490"/>
      <c r="AY120" s="490"/>
      <c r="AZ120" s="490"/>
      <c r="BA120" s="490"/>
      <c r="BB120" s="490"/>
      <c r="BC120" s="490"/>
      <c r="BD120" s="490"/>
      <c r="BE120" s="490"/>
      <c r="BF120" s="490"/>
      <c r="BG120" s="490"/>
      <c r="BH120" s="490"/>
      <c r="BI120" s="490"/>
      <c r="BJ120" s="490"/>
      <c r="BK120" s="490"/>
      <c r="BL120" s="490"/>
      <c r="BM120" s="490"/>
      <c r="BN120" s="490"/>
      <c r="BO120" s="490"/>
      <c r="BP120" s="490"/>
      <c r="BQ120" s="490"/>
      <c r="BR120" s="490"/>
      <c r="BS120" s="490"/>
      <c r="BT120" s="490"/>
      <c r="BU120" s="490"/>
    </row>
    <row r="122" spans="1:73" x14ac:dyDescent="0.35">
      <c r="A122" s="951" t="s">
        <v>457</v>
      </c>
      <c r="B122" s="951"/>
      <c r="C122" s="951"/>
      <c r="D122" s="951"/>
      <c r="E122" s="951"/>
      <c r="F122" s="951"/>
      <c r="G122" s="951"/>
      <c r="H122" s="951"/>
      <c r="I122" s="951"/>
      <c r="J122" s="951"/>
      <c r="K122" s="951"/>
      <c r="L122" s="951"/>
      <c r="M122" s="951"/>
      <c r="N122" s="951"/>
      <c r="O122" s="951"/>
      <c r="P122" s="951"/>
      <c r="Q122" s="951"/>
      <c r="R122" s="951"/>
      <c r="S122" s="951"/>
      <c r="T122" s="951"/>
      <c r="U122" s="951"/>
      <c r="V122" s="951"/>
      <c r="W122" s="951"/>
      <c r="X122" s="951"/>
      <c r="Y122" s="951"/>
      <c r="Z122" s="951"/>
      <c r="AA122" s="951"/>
      <c r="AB122" s="951"/>
      <c r="AC122" s="951"/>
      <c r="AD122" s="951"/>
      <c r="AE122" s="951"/>
      <c r="AF122" s="951"/>
      <c r="AG122" s="951"/>
      <c r="AH122" s="951"/>
      <c r="AI122" s="951"/>
      <c r="AJ122" s="951"/>
      <c r="AK122" s="951"/>
      <c r="AL122" s="951"/>
      <c r="AM122" s="951"/>
      <c r="AN122" s="951"/>
      <c r="AO122" s="951"/>
      <c r="AP122" s="951"/>
      <c r="AQ122" s="951"/>
      <c r="AR122" s="951"/>
      <c r="AS122" s="951"/>
      <c r="AT122" s="951"/>
      <c r="AU122" s="951"/>
      <c r="AV122" s="951"/>
      <c r="AW122" s="951"/>
      <c r="AX122" s="951"/>
      <c r="AY122" s="951"/>
      <c r="AZ122" s="951"/>
      <c r="BA122" s="951"/>
      <c r="BB122" s="951"/>
      <c r="BC122" s="951"/>
      <c r="BD122" s="951"/>
      <c r="BE122" s="951"/>
      <c r="BF122" s="951"/>
      <c r="BG122" s="951"/>
      <c r="BH122" s="951"/>
      <c r="BI122" s="951"/>
      <c r="BJ122" s="951"/>
      <c r="BK122" s="951"/>
      <c r="BL122" s="951"/>
      <c r="BM122" s="951"/>
      <c r="BN122" s="951"/>
      <c r="BO122" s="951"/>
      <c r="BP122" s="951"/>
      <c r="BQ122" s="951"/>
      <c r="BR122" s="951"/>
      <c r="BS122" s="951"/>
      <c r="BT122" s="951"/>
      <c r="BU122" s="951"/>
    </row>
    <row r="123" spans="1:73" outlineLevel="1" x14ac:dyDescent="0.35"/>
    <row r="124" spans="1:73" outlineLevel="1" x14ac:dyDescent="0.35">
      <c r="A124" s="950" t="s">
        <v>455</v>
      </c>
      <c r="B124" s="950"/>
      <c r="C124" s="950"/>
      <c r="D124" s="950"/>
      <c r="E124" s="950"/>
      <c r="F124" s="950"/>
      <c r="G124" s="950"/>
      <c r="H124" s="950"/>
      <c r="I124" s="950"/>
      <c r="J124" s="950"/>
      <c r="K124" s="950"/>
      <c r="L124" s="950"/>
      <c r="M124" s="950"/>
      <c r="N124" s="950"/>
      <c r="O124" s="950"/>
      <c r="P124" s="950"/>
      <c r="Q124" s="950"/>
      <c r="R124" s="950"/>
      <c r="S124" s="950"/>
      <c r="T124" s="950"/>
      <c r="U124" s="950"/>
      <c r="V124" s="950"/>
      <c r="W124" s="950"/>
      <c r="X124" s="950"/>
      <c r="Y124" s="950"/>
      <c r="Z124" s="950"/>
      <c r="AA124" s="950"/>
      <c r="AB124" s="950"/>
      <c r="AC124" s="950"/>
      <c r="AD124" s="950"/>
      <c r="AE124" s="950"/>
      <c r="AF124" s="950"/>
      <c r="AG124" s="950"/>
      <c r="AH124" s="950"/>
      <c r="AI124" s="950"/>
      <c r="AJ124" s="950"/>
      <c r="AK124" s="950"/>
      <c r="AL124" s="950"/>
      <c r="AM124" s="950"/>
      <c r="AN124" s="950"/>
      <c r="AO124" s="950"/>
      <c r="AP124" s="950"/>
      <c r="AQ124" s="950"/>
      <c r="AR124" s="950"/>
      <c r="AS124" s="950"/>
      <c r="AT124" s="950"/>
      <c r="AU124" s="950"/>
      <c r="AV124" s="950"/>
      <c r="AW124" s="950"/>
      <c r="AX124" s="950"/>
      <c r="AY124" s="950"/>
      <c r="AZ124" s="950"/>
      <c r="BA124" s="950"/>
      <c r="BB124" s="950"/>
      <c r="BC124" s="950"/>
      <c r="BD124" s="950"/>
      <c r="BE124" s="950"/>
      <c r="BF124" s="950"/>
      <c r="BG124" s="950"/>
      <c r="BH124" s="950"/>
      <c r="BI124" s="950"/>
      <c r="BJ124" s="950"/>
      <c r="BK124" s="950"/>
      <c r="BL124" s="950"/>
      <c r="BM124" s="950"/>
      <c r="BN124" s="950"/>
      <c r="BO124" s="950"/>
      <c r="BP124" s="950"/>
      <c r="BQ124" s="950"/>
      <c r="BR124" s="950"/>
      <c r="BS124" s="950"/>
      <c r="BT124" s="950"/>
      <c r="BU124" s="950"/>
    </row>
    <row r="125" spans="1:73" ht="15.6" outlineLevel="1" thickBot="1" x14ac:dyDescent="0.4">
      <c r="A125" s="195"/>
      <c r="B125" s="195"/>
      <c r="C125" s="195"/>
      <c r="D125" s="195"/>
      <c r="E125" s="195"/>
      <c r="F125" s="7"/>
      <c r="G125" s="7"/>
      <c r="H125" s="449"/>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row>
    <row r="126" spans="1:73" ht="55.8" outlineLevel="1" thickBot="1" x14ac:dyDescent="0.4">
      <c r="A126" s="4" t="s">
        <v>65</v>
      </c>
      <c r="B126" s="1" t="s">
        <v>196</v>
      </c>
      <c r="C126" s="1" t="s">
        <v>197</v>
      </c>
      <c r="D126" s="303" t="s">
        <v>410</v>
      </c>
      <c r="E126" s="1" t="s">
        <v>174</v>
      </c>
      <c r="F126" s="1" t="str">
        <f>F5</f>
        <v>2024 (p)</v>
      </c>
      <c r="G126" s="1" t="str">
        <f t="shared" ref="G126:BR126" si="70">G5</f>
        <v>2024 (r)</v>
      </c>
      <c r="H126" s="1" t="str">
        <f t="shared" si="70"/>
        <v>2025 (p)</v>
      </c>
      <c r="I126" s="1" t="str">
        <f t="shared" si="70"/>
        <v>2025 (r)</v>
      </c>
      <c r="J126" s="1" t="str">
        <f t="shared" si="70"/>
        <v>2026 (p)</v>
      </c>
      <c r="K126" s="1" t="str">
        <f t="shared" si="70"/>
        <v>2027 (p)</v>
      </c>
      <c r="L126" s="1" t="str">
        <f t="shared" si="70"/>
        <v>2028 (p)</v>
      </c>
      <c r="M126" s="1" t="str">
        <f t="shared" si="70"/>
        <v>2029 (p)</v>
      </c>
      <c r="N126" s="1" t="str">
        <f t="shared" si="70"/>
        <v>2030 (p)</v>
      </c>
      <c r="O126" s="1" t="str">
        <f t="shared" si="70"/>
        <v>2031 (p)</v>
      </c>
      <c r="P126" s="1" t="str">
        <f t="shared" si="70"/>
        <v>2032 (p)</v>
      </c>
      <c r="Q126" s="1" t="str">
        <f t="shared" si="70"/>
        <v>2033 (p)</v>
      </c>
      <c r="R126" s="1" t="str">
        <f t="shared" si="70"/>
        <v>2034 (p)</v>
      </c>
      <c r="S126" s="1" t="str">
        <f t="shared" si="70"/>
        <v>2035 (p)</v>
      </c>
      <c r="T126" s="1" t="str">
        <f t="shared" si="70"/>
        <v>2036 (p)</v>
      </c>
      <c r="U126" s="1" t="str">
        <f t="shared" si="70"/>
        <v>2037 (p)</v>
      </c>
      <c r="V126" s="1" t="str">
        <f t="shared" si="70"/>
        <v>2038 (p)</v>
      </c>
      <c r="W126" s="1" t="str">
        <f t="shared" si="70"/>
        <v>2039 (p)</v>
      </c>
      <c r="X126" s="1" t="str">
        <f t="shared" si="70"/>
        <v>2040 (p)</v>
      </c>
      <c r="Y126" s="1" t="str">
        <f t="shared" si="70"/>
        <v>2041 (p)</v>
      </c>
      <c r="Z126" s="1" t="str">
        <f t="shared" si="70"/>
        <v>2042 (p)</v>
      </c>
      <c r="AA126" s="1" t="str">
        <f t="shared" si="70"/>
        <v>2043 (p)</v>
      </c>
      <c r="AB126" s="1" t="str">
        <f t="shared" si="70"/>
        <v>2044 (p)</v>
      </c>
      <c r="AC126" s="1" t="str">
        <f t="shared" si="70"/>
        <v>2045 (p)</v>
      </c>
      <c r="AD126" s="1" t="str">
        <f t="shared" si="70"/>
        <v>2046 (p)</v>
      </c>
      <c r="AE126" s="1" t="str">
        <f t="shared" si="70"/>
        <v>2047 (p)</v>
      </c>
      <c r="AF126" s="1" t="str">
        <f t="shared" si="70"/>
        <v>2048 (p)</v>
      </c>
      <c r="AG126" s="1" t="str">
        <f t="shared" si="70"/>
        <v>2049 (p)</v>
      </c>
      <c r="AH126" s="1" t="str">
        <f t="shared" si="70"/>
        <v>2050 (p)</v>
      </c>
      <c r="AI126" s="1" t="str">
        <f t="shared" si="70"/>
        <v>2051 (p)</v>
      </c>
      <c r="AJ126" s="1" t="str">
        <f t="shared" si="70"/>
        <v>2052 (p)</v>
      </c>
      <c r="AK126" s="1" t="str">
        <f t="shared" si="70"/>
        <v>2053 (p)</v>
      </c>
      <c r="AL126" s="1" t="str">
        <f t="shared" si="70"/>
        <v>2054 (p)</v>
      </c>
      <c r="AM126" s="1" t="str">
        <f t="shared" si="70"/>
        <v>2055 (p)</v>
      </c>
      <c r="AN126" s="1" t="str">
        <f t="shared" si="70"/>
        <v>2056 (p)</v>
      </c>
      <c r="AO126" s="1" t="str">
        <f t="shared" si="70"/>
        <v>2057 (p)</v>
      </c>
      <c r="AP126" s="1" t="str">
        <f t="shared" si="70"/>
        <v>2058 (p)</v>
      </c>
      <c r="AQ126" s="1" t="str">
        <f t="shared" si="70"/>
        <v>2059 (p)</v>
      </c>
      <c r="AR126" s="1" t="str">
        <f t="shared" si="70"/>
        <v>2060 (p)</v>
      </c>
      <c r="AS126" s="1" t="str">
        <f t="shared" si="70"/>
        <v>2061 (p)</v>
      </c>
      <c r="AT126" s="1" t="str">
        <f t="shared" si="70"/>
        <v>2062 (p)</v>
      </c>
      <c r="AU126" s="1" t="str">
        <f t="shared" si="70"/>
        <v>2063 (p)</v>
      </c>
      <c r="AV126" s="1" t="str">
        <f t="shared" si="70"/>
        <v>2064 (p)</v>
      </c>
      <c r="AW126" s="1" t="str">
        <f t="shared" si="70"/>
        <v>2065 (p)</v>
      </c>
      <c r="AX126" s="1" t="str">
        <f t="shared" si="70"/>
        <v>2066 (p)</v>
      </c>
      <c r="AY126" s="1" t="str">
        <f t="shared" si="70"/>
        <v>2067 (p)</v>
      </c>
      <c r="AZ126" s="1" t="str">
        <f t="shared" si="70"/>
        <v>2068 (p)</v>
      </c>
      <c r="BA126" s="1" t="str">
        <f t="shared" si="70"/>
        <v>2069 (p)</v>
      </c>
      <c r="BB126" s="1" t="str">
        <f t="shared" si="70"/>
        <v>2070 (p)</v>
      </c>
      <c r="BC126" s="1" t="str">
        <f t="shared" si="70"/>
        <v>2071 (p)</v>
      </c>
      <c r="BD126" s="1" t="str">
        <f t="shared" si="70"/>
        <v>2072 (p)</v>
      </c>
      <c r="BE126" s="1" t="str">
        <f t="shared" si="70"/>
        <v>2073 (p)</v>
      </c>
      <c r="BF126" s="1" t="str">
        <f t="shared" si="70"/>
        <v>2074 (p)</v>
      </c>
      <c r="BG126" s="1" t="str">
        <f t="shared" si="70"/>
        <v>2075 (p)</v>
      </c>
      <c r="BH126" s="1" t="str">
        <f t="shared" si="70"/>
        <v>2076 (p)</v>
      </c>
      <c r="BI126" s="1" t="str">
        <f t="shared" si="70"/>
        <v>2077 (p)</v>
      </c>
      <c r="BJ126" s="1" t="str">
        <f t="shared" si="70"/>
        <v>2078 (p)</v>
      </c>
      <c r="BK126" s="1" t="str">
        <f t="shared" si="70"/>
        <v>2079 (p)</v>
      </c>
      <c r="BL126" s="1" t="str">
        <f t="shared" si="70"/>
        <v>2080 (p)</v>
      </c>
      <c r="BM126" s="1" t="str">
        <f t="shared" si="70"/>
        <v>2081 (p)</v>
      </c>
      <c r="BN126" s="1" t="str">
        <f t="shared" si="70"/>
        <v>2082 (p)</v>
      </c>
      <c r="BO126" s="1" t="str">
        <f t="shared" si="70"/>
        <v>2083 (p)</v>
      </c>
      <c r="BP126" s="1" t="str">
        <f t="shared" si="70"/>
        <v>2084 (p)</v>
      </c>
      <c r="BQ126" s="1" t="str">
        <f t="shared" si="70"/>
        <v>2085 (p)</v>
      </c>
      <c r="BR126" s="1" t="str">
        <f t="shared" si="70"/>
        <v>2086 (p)</v>
      </c>
      <c r="BS126" s="1" t="str">
        <f t="shared" ref="BS126:BU126" si="71">BS5</f>
        <v>2087 (p)</v>
      </c>
      <c r="BT126" s="1" t="str">
        <f t="shared" si="71"/>
        <v>2088 (p)</v>
      </c>
      <c r="BU126" s="1" t="str">
        <f t="shared" si="71"/>
        <v>2089 (p)</v>
      </c>
    </row>
    <row r="127" spans="1:73" s="196" customFormat="1" outlineLevel="1" x14ac:dyDescent="0.25">
      <c r="A127" s="298" t="s">
        <v>0</v>
      </c>
      <c r="B127" s="299"/>
      <c r="C127" s="477"/>
      <c r="D127" s="335"/>
      <c r="E127" s="299"/>
      <c r="F127" s="573">
        <f t="shared" ref="F127:AK127" si="72">+F128+F138</f>
        <v>0</v>
      </c>
      <c r="G127" s="573">
        <f t="shared" si="72"/>
        <v>0</v>
      </c>
      <c r="H127" s="573">
        <f t="shared" si="72"/>
        <v>0</v>
      </c>
      <c r="I127" s="573">
        <f t="shared" si="72"/>
        <v>0</v>
      </c>
      <c r="J127" s="573">
        <f t="shared" si="72"/>
        <v>0</v>
      </c>
      <c r="K127" s="573">
        <f t="shared" si="72"/>
        <v>0</v>
      </c>
      <c r="L127" s="573">
        <f t="shared" si="72"/>
        <v>0</v>
      </c>
      <c r="M127" s="573">
        <f t="shared" si="72"/>
        <v>0</v>
      </c>
      <c r="N127" s="573">
        <f t="shared" si="72"/>
        <v>0</v>
      </c>
      <c r="O127" s="573">
        <f t="shared" si="72"/>
        <v>0</v>
      </c>
      <c r="P127" s="573">
        <f t="shared" si="72"/>
        <v>0</v>
      </c>
      <c r="Q127" s="573">
        <f t="shared" si="72"/>
        <v>0</v>
      </c>
      <c r="R127" s="573">
        <f t="shared" si="72"/>
        <v>0</v>
      </c>
      <c r="S127" s="573">
        <f t="shared" si="72"/>
        <v>0</v>
      </c>
      <c r="T127" s="573">
        <f t="shared" si="72"/>
        <v>0</v>
      </c>
      <c r="U127" s="573">
        <f t="shared" si="72"/>
        <v>0</v>
      </c>
      <c r="V127" s="573">
        <f t="shared" si="72"/>
        <v>0</v>
      </c>
      <c r="W127" s="573">
        <f t="shared" si="72"/>
        <v>0</v>
      </c>
      <c r="X127" s="573">
        <f t="shared" si="72"/>
        <v>0</v>
      </c>
      <c r="Y127" s="573">
        <f t="shared" si="72"/>
        <v>0</v>
      </c>
      <c r="Z127" s="573">
        <f t="shared" si="72"/>
        <v>0</v>
      </c>
      <c r="AA127" s="573">
        <f t="shared" si="72"/>
        <v>0</v>
      </c>
      <c r="AB127" s="573">
        <f t="shared" si="72"/>
        <v>0</v>
      </c>
      <c r="AC127" s="573">
        <f t="shared" si="72"/>
        <v>0</v>
      </c>
      <c r="AD127" s="573">
        <f t="shared" si="72"/>
        <v>0</v>
      </c>
      <c r="AE127" s="573">
        <f t="shared" si="72"/>
        <v>0</v>
      </c>
      <c r="AF127" s="573">
        <f t="shared" si="72"/>
        <v>0</v>
      </c>
      <c r="AG127" s="573">
        <f t="shared" si="72"/>
        <v>0</v>
      </c>
      <c r="AH127" s="573">
        <f t="shared" si="72"/>
        <v>0</v>
      </c>
      <c r="AI127" s="573">
        <f t="shared" si="72"/>
        <v>0</v>
      </c>
      <c r="AJ127" s="573">
        <f t="shared" si="72"/>
        <v>0</v>
      </c>
      <c r="AK127" s="573">
        <f t="shared" si="72"/>
        <v>0</v>
      </c>
      <c r="AL127" s="573">
        <f t="shared" ref="AL127:BQ127" si="73">+AL128+AL138</f>
        <v>0</v>
      </c>
      <c r="AM127" s="573">
        <f t="shared" si="73"/>
        <v>0</v>
      </c>
      <c r="AN127" s="573">
        <f t="shared" si="73"/>
        <v>0</v>
      </c>
      <c r="AO127" s="573">
        <f t="shared" si="73"/>
        <v>0</v>
      </c>
      <c r="AP127" s="573">
        <f t="shared" si="73"/>
        <v>0</v>
      </c>
      <c r="AQ127" s="573">
        <f t="shared" si="73"/>
        <v>0</v>
      </c>
      <c r="AR127" s="573">
        <f t="shared" si="73"/>
        <v>0</v>
      </c>
      <c r="AS127" s="573">
        <f t="shared" si="73"/>
        <v>0</v>
      </c>
      <c r="AT127" s="573">
        <f t="shared" si="73"/>
        <v>0</v>
      </c>
      <c r="AU127" s="573">
        <f t="shared" si="73"/>
        <v>0</v>
      </c>
      <c r="AV127" s="573">
        <f t="shared" si="73"/>
        <v>0</v>
      </c>
      <c r="AW127" s="573">
        <f t="shared" si="73"/>
        <v>0</v>
      </c>
      <c r="AX127" s="573">
        <f t="shared" si="73"/>
        <v>0</v>
      </c>
      <c r="AY127" s="573">
        <f t="shared" si="73"/>
        <v>0</v>
      </c>
      <c r="AZ127" s="573">
        <f t="shared" si="73"/>
        <v>0</v>
      </c>
      <c r="BA127" s="573">
        <f t="shared" si="73"/>
        <v>0</v>
      </c>
      <c r="BB127" s="573">
        <f t="shared" si="73"/>
        <v>0</v>
      </c>
      <c r="BC127" s="573">
        <f t="shared" si="73"/>
        <v>0</v>
      </c>
      <c r="BD127" s="573">
        <f t="shared" si="73"/>
        <v>0</v>
      </c>
      <c r="BE127" s="573">
        <f t="shared" si="73"/>
        <v>0</v>
      </c>
      <c r="BF127" s="573">
        <f t="shared" si="73"/>
        <v>0</v>
      </c>
      <c r="BG127" s="573">
        <f t="shared" si="73"/>
        <v>0</v>
      </c>
      <c r="BH127" s="573">
        <f t="shared" si="73"/>
        <v>0</v>
      </c>
      <c r="BI127" s="573">
        <f t="shared" si="73"/>
        <v>0</v>
      </c>
      <c r="BJ127" s="573">
        <f t="shared" si="73"/>
        <v>0</v>
      </c>
      <c r="BK127" s="573">
        <f t="shared" si="73"/>
        <v>0</v>
      </c>
      <c r="BL127" s="573">
        <f t="shared" si="73"/>
        <v>0</v>
      </c>
      <c r="BM127" s="573">
        <f t="shared" si="73"/>
        <v>0</v>
      </c>
      <c r="BN127" s="573">
        <f t="shared" si="73"/>
        <v>0</v>
      </c>
      <c r="BO127" s="573">
        <f t="shared" si="73"/>
        <v>0</v>
      </c>
      <c r="BP127" s="573">
        <f t="shared" si="73"/>
        <v>0</v>
      </c>
      <c r="BQ127" s="573">
        <f t="shared" si="73"/>
        <v>0</v>
      </c>
      <c r="BR127" s="573">
        <f t="shared" ref="BR127:BU127" si="74">+BR128+BR138</f>
        <v>0</v>
      </c>
      <c r="BS127" s="573">
        <f t="shared" si="74"/>
        <v>0</v>
      </c>
      <c r="BT127" s="573">
        <f t="shared" si="74"/>
        <v>0</v>
      </c>
      <c r="BU127" s="573">
        <f t="shared" si="74"/>
        <v>0</v>
      </c>
    </row>
    <row r="128" spans="1:73" outlineLevel="1" x14ac:dyDescent="0.35">
      <c r="A128" s="197" t="s">
        <v>335</v>
      </c>
      <c r="B128" s="198" t="s">
        <v>380</v>
      </c>
      <c r="C128" s="478"/>
      <c r="D128" s="310"/>
      <c r="E128" s="198"/>
      <c r="F128" s="574">
        <f>F129+F133</f>
        <v>0</v>
      </c>
      <c r="G128" s="574">
        <f t="shared" ref="G128:BR128" si="75">G129+G133</f>
        <v>0</v>
      </c>
      <c r="H128" s="574">
        <f t="shared" si="75"/>
        <v>0</v>
      </c>
      <c r="I128" s="574">
        <f t="shared" si="75"/>
        <v>0</v>
      </c>
      <c r="J128" s="574">
        <f t="shared" si="75"/>
        <v>0</v>
      </c>
      <c r="K128" s="574">
        <f t="shared" si="75"/>
        <v>0</v>
      </c>
      <c r="L128" s="574">
        <f t="shared" si="75"/>
        <v>0</v>
      </c>
      <c r="M128" s="574">
        <f t="shared" si="75"/>
        <v>0</v>
      </c>
      <c r="N128" s="574">
        <f t="shared" si="75"/>
        <v>0</v>
      </c>
      <c r="O128" s="574">
        <f t="shared" si="75"/>
        <v>0</v>
      </c>
      <c r="P128" s="574">
        <f t="shared" si="75"/>
        <v>0</v>
      </c>
      <c r="Q128" s="574">
        <f t="shared" si="75"/>
        <v>0</v>
      </c>
      <c r="R128" s="574">
        <f t="shared" si="75"/>
        <v>0</v>
      </c>
      <c r="S128" s="574">
        <f t="shared" si="75"/>
        <v>0</v>
      </c>
      <c r="T128" s="574">
        <f t="shared" si="75"/>
        <v>0</v>
      </c>
      <c r="U128" s="574">
        <f t="shared" si="75"/>
        <v>0</v>
      </c>
      <c r="V128" s="574">
        <f t="shared" si="75"/>
        <v>0</v>
      </c>
      <c r="W128" s="574">
        <f t="shared" si="75"/>
        <v>0</v>
      </c>
      <c r="X128" s="574">
        <f t="shared" si="75"/>
        <v>0</v>
      </c>
      <c r="Y128" s="574">
        <f t="shared" si="75"/>
        <v>0</v>
      </c>
      <c r="Z128" s="574">
        <f t="shared" si="75"/>
        <v>0</v>
      </c>
      <c r="AA128" s="574">
        <f t="shared" si="75"/>
        <v>0</v>
      </c>
      <c r="AB128" s="574">
        <f t="shared" si="75"/>
        <v>0</v>
      </c>
      <c r="AC128" s="574">
        <f t="shared" si="75"/>
        <v>0</v>
      </c>
      <c r="AD128" s="574">
        <f t="shared" si="75"/>
        <v>0</v>
      </c>
      <c r="AE128" s="574">
        <f t="shared" si="75"/>
        <v>0</v>
      </c>
      <c r="AF128" s="574">
        <f t="shared" si="75"/>
        <v>0</v>
      </c>
      <c r="AG128" s="574">
        <f t="shared" si="75"/>
        <v>0</v>
      </c>
      <c r="AH128" s="574">
        <f t="shared" si="75"/>
        <v>0</v>
      </c>
      <c r="AI128" s="574">
        <f t="shared" si="75"/>
        <v>0</v>
      </c>
      <c r="AJ128" s="574">
        <f t="shared" si="75"/>
        <v>0</v>
      </c>
      <c r="AK128" s="574">
        <f t="shared" si="75"/>
        <v>0</v>
      </c>
      <c r="AL128" s="574">
        <f t="shared" si="75"/>
        <v>0</v>
      </c>
      <c r="AM128" s="574">
        <f t="shared" si="75"/>
        <v>0</v>
      </c>
      <c r="AN128" s="574">
        <f t="shared" si="75"/>
        <v>0</v>
      </c>
      <c r="AO128" s="574">
        <f t="shared" si="75"/>
        <v>0</v>
      </c>
      <c r="AP128" s="574">
        <f t="shared" si="75"/>
        <v>0</v>
      </c>
      <c r="AQ128" s="574">
        <f t="shared" si="75"/>
        <v>0</v>
      </c>
      <c r="AR128" s="574">
        <f t="shared" si="75"/>
        <v>0</v>
      </c>
      <c r="AS128" s="574">
        <f t="shared" si="75"/>
        <v>0</v>
      </c>
      <c r="AT128" s="574">
        <f t="shared" si="75"/>
        <v>0</v>
      </c>
      <c r="AU128" s="574">
        <f t="shared" si="75"/>
        <v>0</v>
      </c>
      <c r="AV128" s="574">
        <f t="shared" si="75"/>
        <v>0</v>
      </c>
      <c r="AW128" s="574">
        <f t="shared" si="75"/>
        <v>0</v>
      </c>
      <c r="AX128" s="574">
        <f t="shared" si="75"/>
        <v>0</v>
      </c>
      <c r="AY128" s="574">
        <f t="shared" si="75"/>
        <v>0</v>
      </c>
      <c r="AZ128" s="574">
        <f t="shared" si="75"/>
        <v>0</v>
      </c>
      <c r="BA128" s="574">
        <f t="shared" si="75"/>
        <v>0</v>
      </c>
      <c r="BB128" s="574">
        <f t="shared" si="75"/>
        <v>0</v>
      </c>
      <c r="BC128" s="574">
        <f t="shared" si="75"/>
        <v>0</v>
      </c>
      <c r="BD128" s="574">
        <f t="shared" si="75"/>
        <v>0</v>
      </c>
      <c r="BE128" s="574">
        <f t="shared" si="75"/>
        <v>0</v>
      </c>
      <c r="BF128" s="574">
        <f t="shared" si="75"/>
        <v>0</v>
      </c>
      <c r="BG128" s="574">
        <f t="shared" si="75"/>
        <v>0</v>
      </c>
      <c r="BH128" s="574">
        <f t="shared" si="75"/>
        <v>0</v>
      </c>
      <c r="BI128" s="574">
        <f t="shared" si="75"/>
        <v>0</v>
      </c>
      <c r="BJ128" s="574">
        <f t="shared" si="75"/>
        <v>0</v>
      </c>
      <c r="BK128" s="574">
        <f t="shared" si="75"/>
        <v>0</v>
      </c>
      <c r="BL128" s="574">
        <f t="shared" si="75"/>
        <v>0</v>
      </c>
      <c r="BM128" s="574">
        <f t="shared" si="75"/>
        <v>0</v>
      </c>
      <c r="BN128" s="574">
        <f t="shared" si="75"/>
        <v>0</v>
      </c>
      <c r="BO128" s="574">
        <f t="shared" si="75"/>
        <v>0</v>
      </c>
      <c r="BP128" s="574">
        <f t="shared" si="75"/>
        <v>0</v>
      </c>
      <c r="BQ128" s="574">
        <f t="shared" si="75"/>
        <v>0</v>
      </c>
      <c r="BR128" s="574">
        <f t="shared" si="75"/>
        <v>0</v>
      </c>
      <c r="BS128" s="574">
        <f t="shared" ref="BS128:BU128" si="76">BS129+BS133</f>
        <v>0</v>
      </c>
      <c r="BT128" s="574">
        <f t="shared" si="76"/>
        <v>0</v>
      </c>
      <c r="BU128" s="574">
        <f t="shared" si="76"/>
        <v>0</v>
      </c>
    </row>
    <row r="129" spans="1:73" outlineLevel="1" x14ac:dyDescent="0.35">
      <c r="A129" s="55" t="s">
        <v>414</v>
      </c>
      <c r="B129" s="202"/>
      <c r="C129" s="459"/>
      <c r="D129" s="311"/>
      <c r="E129" s="202"/>
      <c r="F129" s="575"/>
      <c r="G129" s="652"/>
      <c r="H129" s="652"/>
      <c r="I129" s="652"/>
      <c r="J129" s="652"/>
      <c r="K129" s="652"/>
      <c r="L129" s="652"/>
      <c r="M129" s="652"/>
      <c r="N129" s="652"/>
      <c r="O129" s="652"/>
      <c r="P129" s="652"/>
      <c r="Q129" s="652"/>
      <c r="R129" s="652"/>
      <c r="S129" s="652"/>
      <c r="T129" s="652"/>
      <c r="U129" s="652"/>
      <c r="V129" s="652"/>
      <c r="W129" s="652"/>
      <c r="X129" s="652"/>
      <c r="Y129" s="652"/>
      <c r="Z129" s="652"/>
      <c r="AA129" s="652"/>
      <c r="AB129" s="652"/>
      <c r="AC129" s="652"/>
      <c r="AD129" s="652"/>
      <c r="AE129" s="575"/>
      <c r="AF129" s="575"/>
      <c r="AG129" s="575"/>
      <c r="AH129" s="575"/>
      <c r="AI129" s="575"/>
      <c r="AJ129" s="575"/>
      <c r="AK129" s="575"/>
      <c r="AL129" s="575"/>
      <c r="AM129" s="575"/>
      <c r="AN129" s="575"/>
      <c r="AO129" s="575"/>
      <c r="AP129" s="575"/>
      <c r="AQ129" s="575"/>
      <c r="AR129" s="575"/>
      <c r="AS129" s="575"/>
      <c r="AT129" s="575"/>
      <c r="AU129" s="575"/>
      <c r="AV129" s="575"/>
      <c r="AW129" s="575"/>
      <c r="AX129" s="575"/>
      <c r="AY129" s="575"/>
      <c r="AZ129" s="575"/>
      <c r="BA129" s="575"/>
      <c r="BB129" s="575"/>
      <c r="BC129" s="575"/>
      <c r="BD129" s="575"/>
      <c r="BE129" s="575"/>
      <c r="BF129" s="575"/>
      <c r="BG129" s="575"/>
      <c r="BH129" s="575"/>
      <c r="BI129" s="575"/>
      <c r="BJ129" s="575"/>
      <c r="BK129" s="575"/>
      <c r="BL129" s="575"/>
      <c r="BM129" s="575"/>
      <c r="BN129" s="575"/>
      <c r="BO129" s="575"/>
      <c r="BP129" s="575"/>
      <c r="BQ129" s="575"/>
      <c r="BR129" s="575"/>
      <c r="BS129" s="575"/>
      <c r="BT129" s="575"/>
      <c r="BU129" s="575"/>
    </row>
    <row r="130" spans="1:73" s="817" customFormat="1" ht="15.75" customHeight="1" x14ac:dyDescent="0.35">
      <c r="A130" s="413" t="s">
        <v>550</v>
      </c>
      <c r="B130" s="352"/>
      <c r="C130" s="461"/>
      <c r="D130" s="823"/>
      <c r="E130" s="350"/>
      <c r="F130" s="575"/>
      <c r="G130" s="575"/>
      <c r="H130" s="575"/>
      <c r="I130" s="575"/>
      <c r="J130" s="575"/>
      <c r="K130" s="575"/>
      <c r="L130" s="575"/>
      <c r="M130" s="575"/>
      <c r="N130" s="575"/>
      <c r="O130" s="575"/>
      <c r="P130" s="575"/>
      <c r="Q130" s="575"/>
      <c r="R130" s="575"/>
      <c r="S130" s="575"/>
      <c r="T130" s="575"/>
      <c r="U130" s="575"/>
      <c r="V130" s="575"/>
      <c r="W130" s="575"/>
      <c r="X130" s="575"/>
      <c r="Y130" s="575"/>
      <c r="Z130" s="575"/>
      <c r="AA130" s="575"/>
      <c r="AB130" s="575"/>
      <c r="AC130" s="575"/>
      <c r="AD130" s="575"/>
      <c r="AE130" s="575"/>
      <c r="AF130" s="575"/>
      <c r="AG130" s="575"/>
      <c r="AH130" s="575"/>
      <c r="AI130" s="575"/>
      <c r="AJ130" s="575"/>
      <c r="AK130" s="575"/>
      <c r="AL130" s="575"/>
      <c r="AM130" s="575"/>
      <c r="AN130" s="575"/>
      <c r="AO130" s="575"/>
      <c r="AP130" s="575"/>
      <c r="AQ130" s="575"/>
      <c r="AR130" s="575"/>
      <c r="AS130" s="575"/>
      <c r="AT130" s="575"/>
      <c r="AU130" s="575"/>
      <c r="AV130" s="575"/>
      <c r="AW130" s="575"/>
      <c r="AX130" s="575"/>
      <c r="AY130" s="575"/>
      <c r="AZ130" s="575"/>
      <c r="BA130" s="575"/>
      <c r="BB130" s="575"/>
      <c r="BC130" s="575"/>
      <c r="BD130" s="575"/>
      <c r="BE130" s="575"/>
      <c r="BF130" s="575"/>
      <c r="BG130" s="575"/>
      <c r="BH130" s="575"/>
      <c r="BI130" s="575"/>
      <c r="BJ130" s="575"/>
      <c r="BK130" s="575"/>
      <c r="BL130" s="575"/>
      <c r="BM130" s="575"/>
      <c r="BN130" s="575"/>
      <c r="BO130" s="575"/>
      <c r="BP130" s="575"/>
      <c r="BQ130" s="575"/>
      <c r="BR130" s="575"/>
      <c r="BS130" s="575"/>
      <c r="BT130" s="575"/>
      <c r="BU130" s="575"/>
    </row>
    <row r="131" spans="1:73" s="817" customFormat="1" ht="15.75" customHeight="1" x14ac:dyDescent="0.35">
      <c r="A131" s="413" t="s">
        <v>551</v>
      </c>
      <c r="B131" s="352"/>
      <c r="C131" s="461"/>
      <c r="D131" s="823"/>
      <c r="E131" s="350"/>
      <c r="F131" s="575"/>
      <c r="G131" s="575"/>
      <c r="H131" s="575"/>
      <c r="I131" s="575"/>
      <c r="J131" s="575"/>
      <c r="K131" s="575"/>
      <c r="L131" s="575"/>
      <c r="M131" s="575"/>
      <c r="N131" s="575"/>
      <c r="O131" s="575"/>
      <c r="P131" s="575"/>
      <c r="Q131" s="575"/>
      <c r="R131" s="575"/>
      <c r="S131" s="575"/>
      <c r="T131" s="575"/>
      <c r="U131" s="575"/>
      <c r="V131" s="575"/>
      <c r="W131" s="575"/>
      <c r="X131" s="575"/>
      <c r="Y131" s="575"/>
      <c r="Z131" s="575"/>
      <c r="AA131" s="575"/>
      <c r="AB131" s="575"/>
      <c r="AC131" s="575"/>
      <c r="AD131" s="575"/>
      <c r="AE131" s="575"/>
      <c r="AF131" s="575"/>
      <c r="AG131" s="575"/>
      <c r="AH131" s="575"/>
      <c r="AI131" s="575"/>
      <c r="AJ131" s="575"/>
      <c r="AK131" s="575"/>
      <c r="AL131" s="575"/>
      <c r="AM131" s="575"/>
      <c r="AN131" s="575"/>
      <c r="AO131" s="575"/>
      <c r="AP131" s="575"/>
      <c r="AQ131" s="575"/>
      <c r="AR131" s="575"/>
      <c r="AS131" s="575"/>
      <c r="AT131" s="575"/>
      <c r="AU131" s="575"/>
      <c r="AV131" s="575"/>
      <c r="AW131" s="575"/>
      <c r="AX131" s="575"/>
      <c r="AY131" s="575"/>
      <c r="AZ131" s="575"/>
      <c r="BA131" s="575"/>
      <c r="BB131" s="575"/>
      <c r="BC131" s="575"/>
      <c r="BD131" s="575"/>
      <c r="BE131" s="575"/>
      <c r="BF131" s="575"/>
      <c r="BG131" s="575"/>
      <c r="BH131" s="575"/>
      <c r="BI131" s="575"/>
      <c r="BJ131" s="575"/>
      <c r="BK131" s="575"/>
      <c r="BL131" s="575"/>
      <c r="BM131" s="575"/>
      <c r="BN131" s="575"/>
      <c r="BO131" s="575"/>
      <c r="BP131" s="575"/>
      <c r="BQ131" s="575"/>
      <c r="BR131" s="575"/>
      <c r="BS131" s="575"/>
      <c r="BT131" s="575"/>
      <c r="BU131" s="575"/>
    </row>
    <row r="132" spans="1:73" s="817" customFormat="1" ht="15.75" customHeight="1" x14ac:dyDescent="0.35">
      <c r="A132" s="413" t="s">
        <v>552</v>
      </c>
      <c r="B132" s="352"/>
      <c r="C132" s="461"/>
      <c r="D132" s="823"/>
      <c r="E132" s="350"/>
      <c r="F132" s="575"/>
      <c r="G132" s="575"/>
      <c r="H132" s="575"/>
      <c r="I132" s="575"/>
      <c r="J132" s="575"/>
      <c r="K132" s="575"/>
      <c r="L132" s="575"/>
      <c r="M132" s="575"/>
      <c r="N132" s="575"/>
      <c r="O132" s="575"/>
      <c r="P132" s="575"/>
      <c r="Q132" s="575"/>
      <c r="R132" s="575"/>
      <c r="S132" s="575"/>
      <c r="T132" s="575"/>
      <c r="U132" s="575"/>
      <c r="V132" s="575"/>
      <c r="W132" s="575"/>
      <c r="X132" s="575"/>
      <c r="Y132" s="575"/>
      <c r="Z132" s="575"/>
      <c r="AA132" s="575"/>
      <c r="AB132" s="575"/>
      <c r="AC132" s="575"/>
      <c r="AD132" s="575"/>
      <c r="AE132" s="575"/>
      <c r="AF132" s="575"/>
      <c r="AG132" s="575"/>
      <c r="AH132" s="575"/>
      <c r="AI132" s="575"/>
      <c r="AJ132" s="575"/>
      <c r="AK132" s="575"/>
      <c r="AL132" s="575"/>
      <c r="AM132" s="575"/>
      <c r="AN132" s="575"/>
      <c r="AO132" s="575"/>
      <c r="AP132" s="575"/>
      <c r="AQ132" s="575"/>
      <c r="AR132" s="575"/>
      <c r="AS132" s="575"/>
      <c r="AT132" s="575"/>
      <c r="AU132" s="575"/>
      <c r="AV132" s="575"/>
      <c r="AW132" s="575"/>
      <c r="AX132" s="575"/>
      <c r="AY132" s="575"/>
      <c r="AZ132" s="575"/>
      <c r="BA132" s="575"/>
      <c r="BB132" s="575"/>
      <c r="BC132" s="575"/>
      <c r="BD132" s="575"/>
      <c r="BE132" s="575"/>
      <c r="BF132" s="575"/>
      <c r="BG132" s="575"/>
      <c r="BH132" s="575"/>
      <c r="BI132" s="575"/>
      <c r="BJ132" s="575"/>
      <c r="BK132" s="575"/>
      <c r="BL132" s="575"/>
      <c r="BM132" s="575"/>
      <c r="BN132" s="575"/>
      <c r="BO132" s="575"/>
      <c r="BP132" s="575"/>
      <c r="BQ132" s="575"/>
      <c r="BR132" s="575"/>
      <c r="BS132" s="575"/>
      <c r="BT132" s="575"/>
      <c r="BU132" s="575"/>
    </row>
    <row r="133" spans="1:73" s="817" customFormat="1" outlineLevel="1" x14ac:dyDescent="0.35">
      <c r="A133" s="419" t="s">
        <v>415</v>
      </c>
      <c r="B133" s="352"/>
      <c r="C133" s="460"/>
      <c r="D133" s="354"/>
      <c r="E133" s="355"/>
      <c r="F133" s="575"/>
      <c r="G133" s="575"/>
      <c r="H133" s="575"/>
      <c r="I133" s="575"/>
      <c r="J133" s="652"/>
      <c r="K133" s="652"/>
      <c r="L133" s="652"/>
      <c r="M133" s="652"/>
      <c r="N133" s="652"/>
      <c r="O133" s="652"/>
      <c r="P133" s="652"/>
      <c r="Q133" s="652"/>
      <c r="R133" s="652"/>
      <c r="S133" s="652"/>
      <c r="T133" s="652"/>
      <c r="U133" s="652"/>
      <c r="V133" s="652"/>
      <c r="W133" s="652"/>
      <c r="X133" s="652"/>
      <c r="Y133" s="652"/>
      <c r="Z133" s="652"/>
      <c r="AA133" s="652"/>
      <c r="AB133" s="652"/>
      <c r="AC133" s="652"/>
      <c r="AD133" s="652"/>
      <c r="AE133" s="575"/>
      <c r="AF133" s="575"/>
      <c r="AG133" s="575"/>
      <c r="AH133" s="575"/>
      <c r="AI133" s="575"/>
      <c r="AJ133" s="575"/>
      <c r="AK133" s="575"/>
      <c r="AL133" s="575"/>
      <c r="AM133" s="575"/>
      <c r="AN133" s="575"/>
      <c r="AO133" s="575"/>
      <c r="AP133" s="575"/>
      <c r="AQ133" s="575"/>
      <c r="AR133" s="575"/>
      <c r="AS133" s="575"/>
      <c r="AT133" s="575"/>
      <c r="AU133" s="575"/>
      <c r="AV133" s="575"/>
      <c r="AW133" s="575"/>
      <c r="AX133" s="575"/>
      <c r="AY133" s="575"/>
      <c r="AZ133" s="575"/>
      <c r="BA133" s="575"/>
      <c r="BB133" s="575"/>
      <c r="BC133" s="575"/>
      <c r="BD133" s="575"/>
      <c r="BE133" s="575"/>
      <c r="BF133" s="575"/>
      <c r="BG133" s="575"/>
      <c r="BH133" s="575"/>
      <c r="BI133" s="575"/>
      <c r="BJ133" s="575"/>
      <c r="BK133" s="575"/>
      <c r="BL133" s="575"/>
      <c r="BM133" s="575"/>
      <c r="BN133" s="575"/>
      <c r="BO133" s="575"/>
      <c r="BP133" s="575"/>
      <c r="BQ133" s="575"/>
      <c r="BR133" s="575"/>
      <c r="BS133" s="575"/>
      <c r="BT133" s="575"/>
      <c r="BU133" s="575"/>
    </row>
    <row r="134" spans="1:73" s="817" customFormat="1" ht="15.75" customHeight="1" x14ac:dyDescent="0.35">
      <c r="A134" s="413" t="s">
        <v>553</v>
      </c>
      <c r="B134" s="352"/>
      <c r="C134" s="461"/>
      <c r="D134" s="823"/>
      <c r="E134" s="350"/>
      <c r="F134" s="575"/>
      <c r="G134" s="575"/>
      <c r="H134" s="575"/>
      <c r="I134" s="575"/>
      <c r="J134" s="575"/>
      <c r="K134" s="575"/>
      <c r="L134" s="575"/>
      <c r="M134" s="575"/>
      <c r="N134" s="575"/>
      <c r="O134" s="575"/>
      <c r="P134" s="575"/>
      <c r="Q134" s="575"/>
      <c r="R134" s="575"/>
      <c r="S134" s="575"/>
      <c r="T134" s="575"/>
      <c r="U134" s="575"/>
      <c r="V134" s="575"/>
      <c r="W134" s="575"/>
      <c r="X134" s="575"/>
      <c r="Y134" s="575"/>
      <c r="Z134" s="575"/>
      <c r="AA134" s="575"/>
      <c r="AB134" s="575"/>
      <c r="AC134" s="575"/>
      <c r="AD134" s="575"/>
      <c r="AE134" s="575"/>
      <c r="AF134" s="575"/>
      <c r="AG134" s="575"/>
      <c r="AH134" s="575"/>
      <c r="AI134" s="575"/>
      <c r="AJ134" s="575"/>
      <c r="AK134" s="575"/>
      <c r="AL134" s="575"/>
      <c r="AM134" s="575"/>
      <c r="AN134" s="575"/>
      <c r="AO134" s="575"/>
      <c r="AP134" s="575"/>
      <c r="AQ134" s="575"/>
      <c r="AR134" s="575"/>
      <c r="AS134" s="575"/>
      <c r="AT134" s="575"/>
      <c r="AU134" s="575"/>
      <c r="AV134" s="575"/>
      <c r="AW134" s="575"/>
      <c r="AX134" s="575"/>
      <c r="AY134" s="575"/>
      <c r="AZ134" s="575"/>
      <c r="BA134" s="575"/>
      <c r="BB134" s="575"/>
      <c r="BC134" s="575"/>
      <c r="BD134" s="575"/>
      <c r="BE134" s="575"/>
      <c r="BF134" s="575"/>
      <c r="BG134" s="575"/>
      <c r="BH134" s="575"/>
      <c r="BI134" s="575"/>
      <c r="BJ134" s="575"/>
      <c r="BK134" s="575"/>
      <c r="BL134" s="575"/>
      <c r="BM134" s="575"/>
      <c r="BN134" s="575"/>
      <c r="BO134" s="575"/>
      <c r="BP134" s="575"/>
      <c r="BQ134" s="575"/>
      <c r="BR134" s="575"/>
      <c r="BS134" s="575"/>
      <c r="BT134" s="575"/>
      <c r="BU134" s="575"/>
    </row>
    <row r="135" spans="1:73" s="817" customFormat="1" ht="15.75" customHeight="1" x14ac:dyDescent="0.35">
      <c r="A135" s="413" t="s">
        <v>554</v>
      </c>
      <c r="B135" s="352"/>
      <c r="C135" s="461"/>
      <c r="D135" s="823"/>
      <c r="E135" s="350"/>
      <c r="F135" s="575"/>
      <c r="G135" s="575"/>
      <c r="H135" s="575"/>
      <c r="I135" s="575"/>
      <c r="J135" s="575"/>
      <c r="K135" s="575"/>
      <c r="L135" s="575"/>
      <c r="M135" s="575"/>
      <c r="N135" s="575"/>
      <c r="O135" s="575"/>
      <c r="P135" s="575"/>
      <c r="Q135" s="575"/>
      <c r="R135" s="575"/>
      <c r="S135" s="575"/>
      <c r="T135" s="575"/>
      <c r="U135" s="575"/>
      <c r="V135" s="575"/>
      <c r="W135" s="575"/>
      <c r="X135" s="575"/>
      <c r="Y135" s="575"/>
      <c r="Z135" s="575"/>
      <c r="AA135" s="575"/>
      <c r="AB135" s="575"/>
      <c r="AC135" s="575"/>
      <c r="AD135" s="575"/>
      <c r="AE135" s="575"/>
      <c r="AF135" s="575"/>
      <c r="AG135" s="575"/>
      <c r="AH135" s="575"/>
      <c r="AI135" s="575"/>
      <c r="AJ135" s="575"/>
      <c r="AK135" s="575"/>
      <c r="AL135" s="575"/>
      <c r="AM135" s="575"/>
      <c r="AN135" s="575"/>
      <c r="AO135" s="575"/>
      <c r="AP135" s="575"/>
      <c r="AQ135" s="575"/>
      <c r="AR135" s="575"/>
      <c r="AS135" s="575"/>
      <c r="AT135" s="575"/>
      <c r="AU135" s="575"/>
      <c r="AV135" s="575"/>
      <c r="AW135" s="575"/>
      <c r="AX135" s="575"/>
      <c r="AY135" s="575"/>
      <c r="AZ135" s="575"/>
      <c r="BA135" s="575"/>
      <c r="BB135" s="575"/>
      <c r="BC135" s="575"/>
      <c r="BD135" s="575"/>
      <c r="BE135" s="575"/>
      <c r="BF135" s="575"/>
      <c r="BG135" s="575"/>
      <c r="BH135" s="575"/>
      <c r="BI135" s="575"/>
      <c r="BJ135" s="575"/>
      <c r="BK135" s="575"/>
      <c r="BL135" s="575"/>
      <c r="BM135" s="575"/>
      <c r="BN135" s="575"/>
      <c r="BO135" s="575"/>
      <c r="BP135" s="575"/>
      <c r="BQ135" s="575"/>
      <c r="BR135" s="575"/>
      <c r="BS135" s="575"/>
      <c r="BT135" s="575"/>
      <c r="BU135" s="575"/>
    </row>
    <row r="136" spans="1:73" s="825" customFormat="1" ht="15" customHeight="1" x14ac:dyDescent="0.3">
      <c r="A136" s="294" t="s">
        <v>558</v>
      </c>
      <c r="B136" s="114" t="s">
        <v>555</v>
      </c>
      <c r="C136" s="199"/>
      <c r="D136" s="336"/>
      <c r="E136" s="824" t="str">
        <f>'9. Checks (ART)'!E17</f>
        <v>OK</v>
      </c>
      <c r="F136" s="295"/>
      <c r="G136" s="295"/>
      <c r="H136" s="295"/>
      <c r="I136" s="295"/>
      <c r="J136" s="295"/>
      <c r="K136" s="295"/>
      <c r="L136" s="295"/>
      <c r="M136" s="295"/>
      <c r="N136" s="295"/>
      <c r="O136" s="295"/>
      <c r="P136" s="295"/>
      <c r="Q136" s="295"/>
      <c r="R136" s="295"/>
      <c r="S136" s="295"/>
      <c r="T136" s="295"/>
      <c r="U136" s="295"/>
      <c r="V136" s="295"/>
      <c r="W136" s="295"/>
      <c r="X136" s="295"/>
      <c r="Y136" s="295"/>
      <c r="Z136" s="295"/>
      <c r="AA136" s="295"/>
      <c r="AB136" s="295"/>
      <c r="AC136" s="295"/>
      <c r="AD136" s="295"/>
      <c r="AE136" s="295"/>
      <c r="AF136" s="295"/>
      <c r="AG136" s="295"/>
      <c r="AH136" s="295"/>
      <c r="AI136" s="295"/>
      <c r="AJ136" s="295"/>
      <c r="AK136" s="295"/>
      <c r="AL136" s="295"/>
      <c r="AM136" s="295"/>
      <c r="AN136" s="295"/>
      <c r="AO136" s="295"/>
      <c r="AP136" s="295"/>
      <c r="AQ136" s="295"/>
      <c r="AR136" s="295"/>
      <c r="AS136" s="295"/>
      <c r="AT136" s="295"/>
      <c r="AU136" s="295"/>
      <c r="AV136" s="295"/>
      <c r="AW136" s="295"/>
      <c r="AX136" s="295"/>
      <c r="AY136" s="295"/>
      <c r="AZ136" s="295"/>
      <c r="BA136" s="295"/>
      <c r="BB136" s="295"/>
      <c r="BC136" s="295"/>
      <c r="BD136" s="295"/>
      <c r="BE136" s="295"/>
      <c r="BF136" s="295"/>
      <c r="BG136" s="295"/>
      <c r="BH136" s="295"/>
      <c r="BI136" s="295"/>
      <c r="BJ136" s="295"/>
      <c r="BK136" s="295"/>
      <c r="BL136" s="295"/>
      <c r="BM136" s="295"/>
      <c r="BN136" s="295"/>
      <c r="BO136" s="295"/>
      <c r="BP136" s="295"/>
      <c r="BQ136" s="295"/>
      <c r="BR136" s="295"/>
      <c r="BS136" s="295"/>
      <c r="BT136" s="295"/>
      <c r="BU136" s="295"/>
    </row>
    <row r="137" spans="1:73" s="825" customFormat="1" ht="15" customHeight="1" x14ac:dyDescent="0.3">
      <c r="A137" s="294" t="s">
        <v>557</v>
      </c>
      <c r="B137" s="114" t="s">
        <v>556</v>
      </c>
      <c r="C137" s="199"/>
      <c r="D137" s="336"/>
      <c r="E137" s="824" t="str">
        <f>'9. Checks (ART)'!E18</f>
        <v>OK</v>
      </c>
      <c r="F137" s="295"/>
      <c r="G137" s="295"/>
      <c r="H137" s="295"/>
      <c r="I137" s="295"/>
      <c r="J137" s="295"/>
      <c r="K137" s="295"/>
      <c r="L137" s="295"/>
      <c r="M137" s="295"/>
      <c r="N137" s="295"/>
      <c r="O137" s="295"/>
      <c r="P137" s="295"/>
      <c r="Q137" s="295"/>
      <c r="R137" s="295"/>
      <c r="S137" s="295"/>
      <c r="T137" s="295"/>
      <c r="U137" s="295"/>
      <c r="V137" s="295"/>
      <c r="W137" s="295"/>
      <c r="X137" s="295"/>
      <c r="Y137" s="295"/>
      <c r="Z137" s="295"/>
      <c r="AA137" s="295"/>
      <c r="AB137" s="295"/>
      <c r="AC137" s="295"/>
      <c r="AD137" s="295"/>
      <c r="AE137" s="295"/>
      <c r="AF137" s="295"/>
      <c r="AG137" s="295"/>
      <c r="AH137" s="295"/>
      <c r="AI137" s="295"/>
      <c r="AJ137" s="295"/>
      <c r="AK137" s="295"/>
      <c r="AL137" s="295"/>
      <c r="AM137" s="295"/>
      <c r="AN137" s="295"/>
      <c r="AO137" s="295"/>
      <c r="AP137" s="295"/>
      <c r="AQ137" s="295"/>
      <c r="AR137" s="295"/>
      <c r="AS137" s="295"/>
      <c r="AT137" s="295"/>
      <c r="AU137" s="295"/>
      <c r="AV137" s="295"/>
      <c r="AW137" s="295"/>
      <c r="AX137" s="295"/>
      <c r="AY137" s="295"/>
      <c r="AZ137" s="295"/>
      <c r="BA137" s="295"/>
      <c r="BB137" s="295"/>
      <c r="BC137" s="295"/>
      <c r="BD137" s="295"/>
      <c r="BE137" s="295"/>
      <c r="BF137" s="295"/>
      <c r="BG137" s="295"/>
      <c r="BH137" s="295"/>
      <c r="BI137" s="295"/>
      <c r="BJ137" s="295"/>
      <c r="BK137" s="295"/>
      <c r="BL137" s="295"/>
      <c r="BM137" s="295"/>
      <c r="BN137" s="295"/>
      <c r="BO137" s="295"/>
      <c r="BP137" s="295"/>
      <c r="BQ137" s="295"/>
      <c r="BR137" s="295"/>
      <c r="BS137" s="295"/>
      <c r="BT137" s="295"/>
      <c r="BU137" s="295"/>
    </row>
    <row r="138" spans="1:73" s="196" customFormat="1" outlineLevel="1" x14ac:dyDescent="0.35">
      <c r="A138" s="197" t="s">
        <v>35</v>
      </c>
      <c r="B138" s="198"/>
      <c r="C138" s="478"/>
      <c r="D138" s="310"/>
      <c r="E138" s="198"/>
      <c r="F138" s="576">
        <f t="shared" ref="F138:Y138" si="77">SUM(F139:F141)</f>
        <v>0</v>
      </c>
      <c r="G138" s="576">
        <f t="shared" si="77"/>
        <v>0</v>
      </c>
      <c r="H138" s="576">
        <f t="shared" si="77"/>
        <v>0</v>
      </c>
      <c r="I138" s="576">
        <f t="shared" si="77"/>
        <v>0</v>
      </c>
      <c r="J138" s="576">
        <f t="shared" si="77"/>
        <v>0</v>
      </c>
      <c r="K138" s="576">
        <f t="shared" si="77"/>
        <v>0</v>
      </c>
      <c r="L138" s="576">
        <f t="shared" si="77"/>
        <v>0</v>
      </c>
      <c r="M138" s="576">
        <f t="shared" si="77"/>
        <v>0</v>
      </c>
      <c r="N138" s="576">
        <f t="shared" si="77"/>
        <v>0</v>
      </c>
      <c r="O138" s="576">
        <f t="shared" si="77"/>
        <v>0</v>
      </c>
      <c r="P138" s="576">
        <f t="shared" si="77"/>
        <v>0</v>
      </c>
      <c r="Q138" s="576">
        <f t="shared" si="77"/>
        <v>0</v>
      </c>
      <c r="R138" s="576">
        <f t="shared" si="77"/>
        <v>0</v>
      </c>
      <c r="S138" s="576">
        <f t="shared" si="77"/>
        <v>0</v>
      </c>
      <c r="T138" s="576">
        <f t="shared" si="77"/>
        <v>0</v>
      </c>
      <c r="U138" s="576">
        <f t="shared" si="77"/>
        <v>0</v>
      </c>
      <c r="V138" s="576">
        <f t="shared" si="77"/>
        <v>0</v>
      </c>
      <c r="W138" s="576">
        <f t="shared" si="77"/>
        <v>0</v>
      </c>
      <c r="X138" s="576">
        <f t="shared" si="77"/>
        <v>0</v>
      </c>
      <c r="Y138" s="576">
        <f t="shared" si="77"/>
        <v>0</v>
      </c>
      <c r="Z138" s="576">
        <f t="shared" ref="Z138:BU138" si="78">SUM(Z139:Z141)</f>
        <v>0</v>
      </c>
      <c r="AA138" s="576">
        <f t="shared" si="78"/>
        <v>0</v>
      </c>
      <c r="AB138" s="576">
        <f t="shared" si="78"/>
        <v>0</v>
      </c>
      <c r="AC138" s="576">
        <f t="shared" si="78"/>
        <v>0</v>
      </c>
      <c r="AD138" s="576">
        <f t="shared" si="78"/>
        <v>0</v>
      </c>
      <c r="AE138" s="576">
        <f t="shared" si="78"/>
        <v>0</v>
      </c>
      <c r="AF138" s="576">
        <f t="shared" si="78"/>
        <v>0</v>
      </c>
      <c r="AG138" s="576">
        <f t="shared" si="78"/>
        <v>0</v>
      </c>
      <c r="AH138" s="576">
        <f t="shared" si="78"/>
        <v>0</v>
      </c>
      <c r="AI138" s="576">
        <f t="shared" si="78"/>
        <v>0</v>
      </c>
      <c r="AJ138" s="576">
        <f t="shared" si="78"/>
        <v>0</v>
      </c>
      <c r="AK138" s="576">
        <f t="shared" si="78"/>
        <v>0</v>
      </c>
      <c r="AL138" s="576">
        <f t="shared" si="78"/>
        <v>0</v>
      </c>
      <c r="AM138" s="576">
        <f t="shared" si="78"/>
        <v>0</v>
      </c>
      <c r="AN138" s="576">
        <f t="shared" si="78"/>
        <v>0</v>
      </c>
      <c r="AO138" s="576">
        <f t="shared" si="78"/>
        <v>0</v>
      </c>
      <c r="AP138" s="576">
        <f t="shared" si="78"/>
        <v>0</v>
      </c>
      <c r="AQ138" s="576">
        <f t="shared" si="78"/>
        <v>0</v>
      </c>
      <c r="AR138" s="576">
        <f t="shared" si="78"/>
        <v>0</v>
      </c>
      <c r="AS138" s="576">
        <f t="shared" si="78"/>
        <v>0</v>
      </c>
      <c r="AT138" s="576">
        <f t="shared" si="78"/>
        <v>0</v>
      </c>
      <c r="AU138" s="576">
        <f t="shared" si="78"/>
        <v>0</v>
      </c>
      <c r="AV138" s="576">
        <f t="shared" si="78"/>
        <v>0</v>
      </c>
      <c r="AW138" s="576">
        <f t="shared" si="78"/>
        <v>0</v>
      </c>
      <c r="AX138" s="576">
        <f t="shared" si="78"/>
        <v>0</v>
      </c>
      <c r="AY138" s="576">
        <f t="shared" si="78"/>
        <v>0</v>
      </c>
      <c r="AZ138" s="576">
        <f t="shared" si="78"/>
        <v>0</v>
      </c>
      <c r="BA138" s="576">
        <f t="shared" si="78"/>
        <v>0</v>
      </c>
      <c r="BB138" s="576">
        <f t="shared" si="78"/>
        <v>0</v>
      </c>
      <c r="BC138" s="576">
        <f t="shared" si="78"/>
        <v>0</v>
      </c>
      <c r="BD138" s="576">
        <f t="shared" si="78"/>
        <v>0</v>
      </c>
      <c r="BE138" s="576">
        <f t="shared" si="78"/>
        <v>0</v>
      </c>
      <c r="BF138" s="576">
        <f t="shared" si="78"/>
        <v>0</v>
      </c>
      <c r="BG138" s="576">
        <f t="shared" si="78"/>
        <v>0</v>
      </c>
      <c r="BH138" s="576">
        <f t="shared" si="78"/>
        <v>0</v>
      </c>
      <c r="BI138" s="576">
        <f t="shared" si="78"/>
        <v>0</v>
      </c>
      <c r="BJ138" s="576">
        <f t="shared" si="78"/>
        <v>0</v>
      </c>
      <c r="BK138" s="576">
        <f t="shared" si="78"/>
        <v>0</v>
      </c>
      <c r="BL138" s="576">
        <f t="shared" si="78"/>
        <v>0</v>
      </c>
      <c r="BM138" s="576">
        <f t="shared" si="78"/>
        <v>0</v>
      </c>
      <c r="BN138" s="576">
        <f t="shared" si="78"/>
        <v>0</v>
      </c>
      <c r="BO138" s="576">
        <f t="shared" si="78"/>
        <v>0</v>
      </c>
      <c r="BP138" s="576">
        <f t="shared" si="78"/>
        <v>0</v>
      </c>
      <c r="BQ138" s="576">
        <f t="shared" si="78"/>
        <v>0</v>
      </c>
      <c r="BR138" s="576">
        <f t="shared" si="78"/>
        <v>0</v>
      </c>
      <c r="BS138" s="576">
        <f t="shared" si="78"/>
        <v>0</v>
      </c>
      <c r="BT138" s="576">
        <f t="shared" si="78"/>
        <v>0</v>
      </c>
      <c r="BU138" s="576">
        <f t="shared" si="78"/>
        <v>0</v>
      </c>
    </row>
    <row r="139" spans="1:73" outlineLevel="2" x14ac:dyDescent="0.35">
      <c r="A139" s="55" t="s">
        <v>219</v>
      </c>
      <c r="B139" s="202"/>
      <c r="C139" s="459"/>
      <c r="D139" s="311"/>
      <c r="E139" s="202"/>
      <c r="F139" s="575"/>
      <c r="G139" s="575"/>
      <c r="H139" s="575"/>
      <c r="I139" s="575"/>
      <c r="J139" s="575"/>
      <c r="K139" s="575"/>
      <c r="L139" s="575"/>
      <c r="M139" s="575"/>
      <c r="N139" s="575"/>
      <c r="O139" s="575"/>
      <c r="P139" s="575"/>
      <c r="Q139" s="575"/>
      <c r="R139" s="575"/>
      <c r="S139" s="575"/>
      <c r="T139" s="575"/>
      <c r="U139" s="575"/>
      <c r="V139" s="575"/>
      <c r="W139" s="575"/>
      <c r="X139" s="575"/>
      <c r="Y139" s="575"/>
      <c r="Z139" s="575"/>
      <c r="AA139" s="575"/>
      <c r="AB139" s="575"/>
      <c r="AC139" s="575"/>
      <c r="AD139" s="575"/>
      <c r="AE139" s="575"/>
      <c r="AF139" s="575"/>
      <c r="AG139" s="575"/>
      <c r="AH139" s="575"/>
      <c r="AI139" s="575"/>
      <c r="AJ139" s="575"/>
      <c r="AK139" s="575"/>
      <c r="AL139" s="575"/>
      <c r="AM139" s="575"/>
      <c r="AN139" s="575"/>
      <c r="AO139" s="575"/>
      <c r="AP139" s="575"/>
      <c r="AQ139" s="575"/>
      <c r="AR139" s="575"/>
      <c r="AS139" s="575"/>
      <c r="AT139" s="575"/>
      <c r="AU139" s="575"/>
      <c r="AV139" s="575"/>
      <c r="AW139" s="575"/>
      <c r="AX139" s="575"/>
      <c r="AY139" s="575"/>
      <c r="AZ139" s="575"/>
      <c r="BA139" s="575"/>
      <c r="BB139" s="575"/>
      <c r="BC139" s="575"/>
      <c r="BD139" s="575"/>
      <c r="BE139" s="575"/>
      <c r="BF139" s="575"/>
      <c r="BG139" s="575"/>
      <c r="BH139" s="575"/>
      <c r="BI139" s="575"/>
      <c r="BJ139" s="575"/>
      <c r="BK139" s="575"/>
      <c r="BL139" s="575"/>
      <c r="BM139" s="575"/>
      <c r="BN139" s="575"/>
      <c r="BO139" s="575"/>
      <c r="BP139" s="575"/>
      <c r="BQ139" s="575"/>
      <c r="BR139" s="575"/>
      <c r="BS139" s="575"/>
      <c r="BT139" s="575"/>
      <c r="BU139" s="575"/>
    </row>
    <row r="140" spans="1:73" outlineLevel="2" x14ac:dyDescent="0.35">
      <c r="A140" s="419" t="s">
        <v>220</v>
      </c>
      <c r="B140" s="352" t="s">
        <v>119</v>
      </c>
      <c r="C140" s="460"/>
      <c r="D140" s="354"/>
      <c r="E140" s="355"/>
      <c r="F140" s="575"/>
      <c r="G140" s="575"/>
      <c r="H140" s="575"/>
      <c r="I140" s="575"/>
      <c r="J140" s="575"/>
      <c r="K140" s="575"/>
      <c r="L140" s="575"/>
      <c r="M140" s="575"/>
      <c r="N140" s="575"/>
      <c r="O140" s="575"/>
      <c r="P140" s="575"/>
      <c r="Q140" s="575"/>
      <c r="R140" s="575"/>
      <c r="S140" s="575"/>
      <c r="T140" s="575"/>
      <c r="U140" s="575"/>
      <c r="V140" s="575"/>
      <c r="W140" s="575"/>
      <c r="X140" s="575"/>
      <c r="Y140" s="575"/>
      <c r="Z140" s="575"/>
      <c r="AA140" s="575"/>
      <c r="AB140" s="575"/>
      <c r="AC140" s="575"/>
      <c r="AD140" s="575"/>
      <c r="AE140" s="575"/>
      <c r="AF140" s="575"/>
      <c r="AG140" s="575"/>
      <c r="AH140" s="575"/>
      <c r="AI140" s="575"/>
      <c r="AJ140" s="575"/>
      <c r="AK140" s="575"/>
      <c r="AL140" s="575"/>
      <c r="AM140" s="575"/>
      <c r="AN140" s="575"/>
      <c r="AO140" s="575"/>
      <c r="AP140" s="575"/>
      <c r="AQ140" s="575"/>
      <c r="AR140" s="575"/>
      <c r="AS140" s="575"/>
      <c r="AT140" s="575"/>
      <c r="AU140" s="575"/>
      <c r="AV140" s="575"/>
      <c r="AW140" s="575"/>
      <c r="AX140" s="575"/>
      <c r="AY140" s="575"/>
      <c r="AZ140" s="575"/>
      <c r="BA140" s="575"/>
      <c r="BB140" s="575"/>
      <c r="BC140" s="575"/>
      <c r="BD140" s="575"/>
      <c r="BE140" s="575"/>
      <c r="BF140" s="575"/>
      <c r="BG140" s="575"/>
      <c r="BH140" s="575"/>
      <c r="BI140" s="575"/>
      <c r="BJ140" s="575"/>
      <c r="BK140" s="575"/>
      <c r="BL140" s="575"/>
      <c r="BM140" s="575"/>
      <c r="BN140" s="575"/>
      <c r="BO140" s="575"/>
      <c r="BP140" s="575"/>
      <c r="BQ140" s="575"/>
      <c r="BR140" s="575"/>
      <c r="BS140" s="575"/>
      <c r="BT140" s="575"/>
      <c r="BU140" s="575"/>
    </row>
    <row r="141" spans="1:73" ht="41.4" outlineLevel="2" x14ac:dyDescent="0.35">
      <c r="A141" s="55" t="s">
        <v>221</v>
      </c>
      <c r="B141" s="173" t="s">
        <v>437</v>
      </c>
      <c r="C141" s="467"/>
      <c r="D141" s="337"/>
      <c r="E141" s="203"/>
      <c r="F141" s="575"/>
      <c r="G141" s="575"/>
      <c r="H141" s="575"/>
      <c r="I141" s="575"/>
      <c r="J141" s="575"/>
      <c r="K141" s="575"/>
      <c r="L141" s="575"/>
      <c r="M141" s="575"/>
      <c r="N141" s="575"/>
      <c r="O141" s="575"/>
      <c r="P141" s="575"/>
      <c r="Q141" s="575"/>
      <c r="R141" s="575"/>
      <c r="S141" s="575"/>
      <c r="T141" s="575"/>
      <c r="U141" s="575"/>
      <c r="V141" s="575"/>
      <c r="W141" s="575"/>
      <c r="X141" s="575"/>
      <c r="Y141" s="575"/>
      <c r="Z141" s="575"/>
      <c r="AA141" s="575"/>
      <c r="AB141" s="575"/>
      <c r="AC141" s="575"/>
      <c r="AD141" s="575"/>
      <c r="AE141" s="575"/>
      <c r="AF141" s="575"/>
      <c r="AG141" s="575"/>
      <c r="AH141" s="575"/>
      <c r="AI141" s="575"/>
      <c r="AJ141" s="575"/>
      <c r="AK141" s="575"/>
      <c r="AL141" s="575"/>
      <c r="AM141" s="575"/>
      <c r="AN141" s="575"/>
      <c r="AO141" s="575"/>
      <c r="AP141" s="575"/>
      <c r="AQ141" s="575"/>
      <c r="AR141" s="575"/>
      <c r="AS141" s="575"/>
      <c r="AT141" s="575"/>
      <c r="AU141" s="575"/>
      <c r="AV141" s="575"/>
      <c r="AW141" s="575"/>
      <c r="AX141" s="575"/>
      <c r="AY141" s="575"/>
      <c r="AZ141" s="575"/>
      <c r="BA141" s="575"/>
      <c r="BB141" s="575"/>
      <c r="BC141" s="575"/>
      <c r="BD141" s="575"/>
      <c r="BE141" s="575"/>
      <c r="BF141" s="575"/>
      <c r="BG141" s="575"/>
      <c r="BH141" s="575"/>
      <c r="BI141" s="575"/>
      <c r="BJ141" s="575"/>
      <c r="BK141" s="575"/>
      <c r="BL141" s="575"/>
      <c r="BM141" s="575"/>
      <c r="BN141" s="575"/>
      <c r="BO141" s="575"/>
      <c r="BP141" s="575"/>
      <c r="BQ141" s="575"/>
      <c r="BR141" s="575"/>
      <c r="BS141" s="575"/>
      <c r="BT141" s="575"/>
      <c r="BU141" s="575"/>
    </row>
    <row r="142" spans="1:73" outlineLevel="1" x14ac:dyDescent="0.25">
      <c r="A142" s="61" t="s">
        <v>19</v>
      </c>
      <c r="B142" s="204"/>
      <c r="C142" s="479"/>
      <c r="D142" s="312"/>
      <c r="E142" s="204"/>
      <c r="F142" s="575"/>
      <c r="G142" s="577">
        <f t="shared" ref="G142" si="79">SUM(G143:G146)</f>
        <v>0</v>
      </c>
      <c r="H142" s="575"/>
      <c r="I142" s="577">
        <f t="shared" ref="I142" si="80">SUM(I143:I146)</f>
        <v>0</v>
      </c>
      <c r="J142" s="575"/>
      <c r="K142" s="575"/>
      <c r="L142" s="575"/>
      <c r="M142" s="575"/>
      <c r="N142" s="575"/>
      <c r="O142" s="575"/>
      <c r="P142" s="575"/>
      <c r="Q142" s="575"/>
      <c r="R142" s="575"/>
      <c r="S142" s="575"/>
      <c r="T142" s="575"/>
      <c r="U142" s="575"/>
      <c r="V142" s="575"/>
      <c r="W142" s="575"/>
      <c r="X142" s="575"/>
      <c r="Y142" s="575"/>
      <c r="Z142" s="575"/>
      <c r="AA142" s="575"/>
      <c r="AB142" s="575"/>
      <c r="AC142" s="575"/>
      <c r="AD142" s="575"/>
      <c r="AE142" s="575"/>
      <c r="AF142" s="575"/>
      <c r="AG142" s="575"/>
      <c r="AH142" s="575"/>
      <c r="AI142" s="575"/>
      <c r="AJ142" s="575"/>
      <c r="AK142" s="575"/>
      <c r="AL142" s="575"/>
      <c r="AM142" s="575"/>
      <c r="AN142" s="575"/>
      <c r="AO142" s="575"/>
      <c r="AP142" s="575"/>
      <c r="AQ142" s="575"/>
      <c r="AR142" s="575"/>
      <c r="AS142" s="575"/>
      <c r="AT142" s="575"/>
      <c r="AU142" s="575"/>
      <c r="AV142" s="575"/>
      <c r="AW142" s="575"/>
      <c r="AX142" s="575"/>
      <c r="AY142" s="575"/>
      <c r="AZ142" s="575"/>
      <c r="BA142" s="575"/>
      <c r="BB142" s="575"/>
      <c r="BC142" s="575"/>
      <c r="BD142" s="575"/>
      <c r="BE142" s="575"/>
      <c r="BF142" s="575"/>
      <c r="BG142" s="575"/>
      <c r="BH142" s="575"/>
      <c r="BI142" s="575"/>
      <c r="BJ142" s="575"/>
      <c r="BK142" s="575"/>
      <c r="BL142" s="575"/>
      <c r="BM142" s="575"/>
      <c r="BN142" s="575"/>
      <c r="BO142" s="575"/>
      <c r="BP142" s="575"/>
      <c r="BQ142" s="575"/>
      <c r="BR142" s="575"/>
      <c r="BS142" s="575"/>
      <c r="BT142" s="575"/>
      <c r="BU142" s="575"/>
    </row>
    <row r="143" spans="1:73" s="184" customFormat="1" outlineLevel="1" x14ac:dyDescent="0.25">
      <c r="A143" s="55" t="s">
        <v>423</v>
      </c>
      <c r="B143" s="206"/>
      <c r="C143" s="459"/>
      <c r="D143" s="313"/>
      <c r="E143" s="202"/>
      <c r="F143" s="578"/>
      <c r="G143" s="575"/>
      <c r="H143" s="578"/>
      <c r="I143" s="575"/>
      <c r="J143" s="578"/>
      <c r="K143" s="578"/>
      <c r="L143" s="578"/>
      <c r="M143" s="578"/>
      <c r="N143" s="578"/>
      <c r="O143" s="578"/>
      <c r="P143" s="578"/>
      <c r="Q143" s="578"/>
      <c r="R143" s="578"/>
      <c r="S143" s="578"/>
      <c r="T143" s="578"/>
      <c r="U143" s="578"/>
      <c r="V143" s="578"/>
      <c r="W143" s="578"/>
      <c r="X143" s="578"/>
      <c r="Y143" s="578"/>
      <c r="Z143" s="578"/>
      <c r="AA143" s="578"/>
      <c r="AB143" s="578"/>
      <c r="AC143" s="578"/>
      <c r="AD143" s="578"/>
      <c r="AE143" s="578"/>
      <c r="AF143" s="578"/>
      <c r="AG143" s="578"/>
      <c r="AH143" s="578"/>
      <c r="AI143" s="578"/>
      <c r="AJ143" s="578"/>
      <c r="AK143" s="578"/>
      <c r="AL143" s="578"/>
      <c r="AM143" s="578"/>
      <c r="AN143" s="578"/>
      <c r="AO143" s="578"/>
      <c r="AP143" s="578"/>
      <c r="AQ143" s="578"/>
      <c r="AR143" s="578"/>
      <c r="AS143" s="578"/>
      <c r="AT143" s="578"/>
      <c r="AU143" s="578"/>
      <c r="AV143" s="578"/>
      <c r="AW143" s="578"/>
      <c r="AX143" s="578"/>
      <c r="AY143" s="578"/>
      <c r="AZ143" s="578"/>
      <c r="BA143" s="578"/>
      <c r="BB143" s="578"/>
      <c r="BC143" s="578"/>
      <c r="BD143" s="578"/>
      <c r="BE143" s="578"/>
      <c r="BF143" s="578"/>
      <c r="BG143" s="578"/>
      <c r="BH143" s="578"/>
      <c r="BI143" s="578"/>
      <c r="BJ143" s="578"/>
      <c r="BK143" s="578"/>
      <c r="BL143" s="578"/>
      <c r="BM143" s="578"/>
      <c r="BN143" s="578"/>
      <c r="BO143" s="578"/>
      <c r="BP143" s="578"/>
      <c r="BQ143" s="578"/>
      <c r="BR143" s="578"/>
      <c r="BS143" s="578"/>
      <c r="BT143" s="578"/>
      <c r="BU143" s="578"/>
    </row>
    <row r="144" spans="1:73" s="184" customFormat="1" outlineLevel="1" x14ac:dyDescent="0.25">
      <c r="A144" s="419" t="s">
        <v>36</v>
      </c>
      <c r="B144" s="353"/>
      <c r="C144" s="460"/>
      <c r="D144" s="356"/>
      <c r="E144" s="353"/>
      <c r="F144" s="579"/>
      <c r="G144" s="575"/>
      <c r="H144" s="579"/>
      <c r="I144" s="575"/>
      <c r="J144" s="579"/>
      <c r="K144" s="579"/>
      <c r="L144" s="579"/>
      <c r="M144" s="579"/>
      <c r="N144" s="579"/>
      <c r="O144" s="579"/>
      <c r="P144" s="579"/>
      <c r="Q144" s="579"/>
      <c r="R144" s="579"/>
      <c r="S144" s="579"/>
      <c r="T144" s="579"/>
      <c r="U144" s="579"/>
      <c r="V144" s="579"/>
      <c r="W144" s="579"/>
      <c r="X144" s="579"/>
      <c r="Y144" s="579"/>
      <c r="Z144" s="579"/>
      <c r="AA144" s="579"/>
      <c r="AB144" s="579"/>
      <c r="AC144" s="579"/>
      <c r="AD144" s="579"/>
      <c r="AE144" s="579"/>
      <c r="AF144" s="579"/>
      <c r="AG144" s="579"/>
      <c r="AH144" s="579"/>
      <c r="AI144" s="579"/>
      <c r="AJ144" s="579"/>
      <c r="AK144" s="579"/>
      <c r="AL144" s="579"/>
      <c r="AM144" s="579"/>
      <c r="AN144" s="579"/>
      <c r="AO144" s="579"/>
      <c r="AP144" s="579"/>
      <c r="AQ144" s="579"/>
      <c r="AR144" s="579"/>
      <c r="AS144" s="579"/>
      <c r="AT144" s="579"/>
      <c r="AU144" s="579"/>
      <c r="AV144" s="579"/>
      <c r="AW144" s="579"/>
      <c r="AX144" s="579"/>
      <c r="AY144" s="579"/>
      <c r="AZ144" s="579"/>
      <c r="BA144" s="579"/>
      <c r="BB144" s="579"/>
      <c r="BC144" s="579"/>
      <c r="BD144" s="579"/>
      <c r="BE144" s="579"/>
      <c r="BF144" s="579"/>
      <c r="BG144" s="579"/>
      <c r="BH144" s="579"/>
      <c r="BI144" s="579"/>
      <c r="BJ144" s="579"/>
      <c r="BK144" s="579"/>
      <c r="BL144" s="579"/>
      <c r="BM144" s="579"/>
      <c r="BN144" s="579"/>
      <c r="BO144" s="579"/>
      <c r="BP144" s="579"/>
      <c r="BQ144" s="579"/>
      <c r="BR144" s="579"/>
      <c r="BS144" s="579"/>
      <c r="BT144" s="579"/>
      <c r="BU144" s="579"/>
    </row>
    <row r="145" spans="1:73" s="188" customFormat="1" outlineLevel="1" x14ac:dyDescent="0.25">
      <c r="A145" s="419" t="s">
        <v>586</v>
      </c>
      <c r="B145" s="353"/>
      <c r="C145" s="460"/>
      <c r="D145" s="356"/>
      <c r="E145" s="353"/>
      <c r="F145" s="579"/>
      <c r="G145" s="575"/>
      <c r="H145" s="579"/>
      <c r="I145" s="575"/>
      <c r="J145" s="579"/>
      <c r="K145" s="579"/>
      <c r="L145" s="579"/>
      <c r="M145" s="579"/>
      <c r="N145" s="579"/>
      <c r="O145" s="579"/>
      <c r="P145" s="579"/>
      <c r="Q145" s="579"/>
      <c r="R145" s="579"/>
      <c r="S145" s="579"/>
      <c r="T145" s="579"/>
      <c r="U145" s="579"/>
      <c r="V145" s="579"/>
      <c r="W145" s="579"/>
      <c r="X145" s="579"/>
      <c r="Y145" s="579"/>
      <c r="Z145" s="579"/>
      <c r="AA145" s="579"/>
      <c r="AB145" s="579"/>
      <c r="AC145" s="579"/>
      <c r="AD145" s="579"/>
      <c r="AE145" s="579"/>
      <c r="AF145" s="579"/>
      <c r="AG145" s="579"/>
      <c r="AH145" s="579"/>
      <c r="AI145" s="579"/>
      <c r="AJ145" s="579"/>
      <c r="AK145" s="579"/>
      <c r="AL145" s="579"/>
      <c r="AM145" s="579"/>
      <c r="AN145" s="579"/>
      <c r="AO145" s="579"/>
      <c r="AP145" s="579"/>
      <c r="AQ145" s="579"/>
      <c r="AR145" s="579"/>
      <c r="AS145" s="579"/>
      <c r="AT145" s="579"/>
      <c r="AU145" s="579"/>
      <c r="AV145" s="579"/>
      <c r="AW145" s="579"/>
      <c r="AX145" s="579"/>
      <c r="AY145" s="579"/>
      <c r="AZ145" s="579"/>
      <c r="BA145" s="579"/>
      <c r="BB145" s="579"/>
      <c r="BC145" s="579"/>
      <c r="BD145" s="579"/>
      <c r="BE145" s="579"/>
      <c r="BF145" s="579"/>
      <c r="BG145" s="579"/>
      <c r="BH145" s="579"/>
      <c r="BI145" s="579"/>
      <c r="BJ145" s="579"/>
      <c r="BK145" s="579"/>
      <c r="BL145" s="579"/>
      <c r="BM145" s="579"/>
      <c r="BN145" s="579"/>
      <c r="BO145" s="579"/>
      <c r="BP145" s="579"/>
      <c r="BQ145" s="579"/>
      <c r="BR145" s="579"/>
      <c r="BS145" s="579"/>
      <c r="BT145" s="579"/>
      <c r="BU145" s="579"/>
    </row>
    <row r="146" spans="1:73" s="184" customFormat="1" ht="41.4" outlineLevel="1" x14ac:dyDescent="0.35">
      <c r="A146" s="55" t="s">
        <v>342</v>
      </c>
      <c r="B146" s="173" t="s">
        <v>200</v>
      </c>
      <c r="C146" s="467"/>
      <c r="D146" s="338"/>
      <c r="E146" s="207"/>
      <c r="F146" s="580"/>
      <c r="G146" s="575"/>
      <c r="H146" s="580"/>
      <c r="I146" s="575"/>
      <c r="J146" s="580"/>
      <c r="K146" s="580"/>
      <c r="L146" s="580"/>
      <c r="M146" s="580"/>
      <c r="N146" s="580"/>
      <c r="O146" s="580"/>
      <c r="P146" s="580"/>
      <c r="Q146" s="580"/>
      <c r="R146" s="580"/>
      <c r="S146" s="580"/>
      <c r="T146" s="580"/>
      <c r="U146" s="580"/>
      <c r="V146" s="580"/>
      <c r="W146" s="580"/>
      <c r="X146" s="580"/>
      <c r="Y146" s="580"/>
      <c r="Z146" s="580"/>
      <c r="AA146" s="580"/>
      <c r="AB146" s="580"/>
      <c r="AC146" s="580"/>
      <c r="AD146" s="580"/>
      <c r="AE146" s="580"/>
      <c r="AF146" s="580"/>
      <c r="AG146" s="580"/>
      <c r="AH146" s="580"/>
      <c r="AI146" s="580"/>
      <c r="AJ146" s="580"/>
      <c r="AK146" s="580"/>
      <c r="AL146" s="580"/>
      <c r="AM146" s="580"/>
      <c r="AN146" s="580"/>
      <c r="AO146" s="580"/>
      <c r="AP146" s="580"/>
      <c r="AQ146" s="580"/>
      <c r="AR146" s="580"/>
      <c r="AS146" s="580"/>
      <c r="AT146" s="580"/>
      <c r="AU146" s="580"/>
      <c r="AV146" s="580"/>
      <c r="AW146" s="580"/>
      <c r="AX146" s="580"/>
      <c r="AY146" s="580"/>
      <c r="AZ146" s="580"/>
      <c r="BA146" s="580"/>
      <c r="BB146" s="580"/>
      <c r="BC146" s="580"/>
      <c r="BD146" s="580"/>
      <c r="BE146" s="580"/>
      <c r="BF146" s="580"/>
      <c r="BG146" s="580"/>
      <c r="BH146" s="580"/>
      <c r="BI146" s="580"/>
      <c r="BJ146" s="580"/>
      <c r="BK146" s="580"/>
      <c r="BL146" s="580"/>
      <c r="BM146" s="580"/>
      <c r="BN146" s="580"/>
      <c r="BO146" s="580"/>
      <c r="BP146" s="580"/>
      <c r="BQ146" s="580"/>
      <c r="BR146" s="580"/>
      <c r="BS146" s="580"/>
      <c r="BT146" s="580"/>
      <c r="BU146" s="580"/>
    </row>
    <row r="147" spans="1:73" outlineLevel="1" x14ac:dyDescent="0.25">
      <c r="A147" s="300" t="s">
        <v>1</v>
      </c>
      <c r="B147" s="301"/>
      <c r="C147" s="480"/>
      <c r="D147" s="339"/>
      <c r="E147" s="301"/>
      <c r="F147" s="581">
        <f t="shared" ref="F147:AK147" si="81">F148+F160+F165+F173</f>
        <v>0</v>
      </c>
      <c r="G147" s="581">
        <f t="shared" si="81"/>
        <v>0</v>
      </c>
      <c r="H147" s="581">
        <f t="shared" si="81"/>
        <v>0</v>
      </c>
      <c r="I147" s="581">
        <f t="shared" si="81"/>
        <v>0</v>
      </c>
      <c r="J147" s="581">
        <f t="shared" si="81"/>
        <v>0</v>
      </c>
      <c r="K147" s="581">
        <f t="shared" si="81"/>
        <v>0</v>
      </c>
      <c r="L147" s="581">
        <f t="shared" si="81"/>
        <v>0</v>
      </c>
      <c r="M147" s="581">
        <f t="shared" si="81"/>
        <v>0</v>
      </c>
      <c r="N147" s="581">
        <f t="shared" si="81"/>
        <v>0</v>
      </c>
      <c r="O147" s="581">
        <f t="shared" si="81"/>
        <v>0</v>
      </c>
      <c r="P147" s="581">
        <f t="shared" si="81"/>
        <v>0</v>
      </c>
      <c r="Q147" s="581">
        <f t="shared" si="81"/>
        <v>0</v>
      </c>
      <c r="R147" s="581">
        <f t="shared" si="81"/>
        <v>0</v>
      </c>
      <c r="S147" s="581">
        <f t="shared" si="81"/>
        <v>0</v>
      </c>
      <c r="T147" s="581">
        <f t="shared" si="81"/>
        <v>0</v>
      </c>
      <c r="U147" s="581">
        <f t="shared" si="81"/>
        <v>0</v>
      </c>
      <c r="V147" s="581">
        <f t="shared" si="81"/>
        <v>0</v>
      </c>
      <c r="W147" s="581">
        <f t="shared" si="81"/>
        <v>0</v>
      </c>
      <c r="X147" s="581">
        <f t="shared" si="81"/>
        <v>0</v>
      </c>
      <c r="Y147" s="581">
        <f t="shared" si="81"/>
        <v>0</v>
      </c>
      <c r="Z147" s="581">
        <f t="shared" si="81"/>
        <v>0</v>
      </c>
      <c r="AA147" s="581">
        <f t="shared" si="81"/>
        <v>0</v>
      </c>
      <c r="AB147" s="581">
        <f t="shared" si="81"/>
        <v>0</v>
      </c>
      <c r="AC147" s="581">
        <f t="shared" si="81"/>
        <v>0</v>
      </c>
      <c r="AD147" s="581">
        <f t="shared" si="81"/>
        <v>0</v>
      </c>
      <c r="AE147" s="581">
        <f t="shared" si="81"/>
        <v>0</v>
      </c>
      <c r="AF147" s="581">
        <f t="shared" si="81"/>
        <v>0</v>
      </c>
      <c r="AG147" s="581">
        <f t="shared" si="81"/>
        <v>0</v>
      </c>
      <c r="AH147" s="581">
        <f t="shared" si="81"/>
        <v>0</v>
      </c>
      <c r="AI147" s="581">
        <f t="shared" si="81"/>
        <v>0</v>
      </c>
      <c r="AJ147" s="581">
        <f t="shared" si="81"/>
        <v>0</v>
      </c>
      <c r="AK147" s="581">
        <f t="shared" si="81"/>
        <v>0</v>
      </c>
      <c r="AL147" s="581">
        <f t="shared" ref="AL147:BQ147" si="82">AL148+AL160+AL165+AL173</f>
        <v>0</v>
      </c>
      <c r="AM147" s="581">
        <f t="shared" si="82"/>
        <v>0</v>
      </c>
      <c r="AN147" s="581">
        <f t="shared" si="82"/>
        <v>0</v>
      </c>
      <c r="AO147" s="581">
        <f t="shared" si="82"/>
        <v>0</v>
      </c>
      <c r="AP147" s="581">
        <f t="shared" si="82"/>
        <v>0</v>
      </c>
      <c r="AQ147" s="581">
        <f t="shared" si="82"/>
        <v>0</v>
      </c>
      <c r="AR147" s="581">
        <f t="shared" si="82"/>
        <v>0</v>
      </c>
      <c r="AS147" s="581">
        <f t="shared" si="82"/>
        <v>0</v>
      </c>
      <c r="AT147" s="581">
        <f t="shared" si="82"/>
        <v>0</v>
      </c>
      <c r="AU147" s="581">
        <f t="shared" si="82"/>
        <v>0</v>
      </c>
      <c r="AV147" s="581">
        <f t="shared" si="82"/>
        <v>0</v>
      </c>
      <c r="AW147" s="581">
        <f t="shared" si="82"/>
        <v>0</v>
      </c>
      <c r="AX147" s="581">
        <f t="shared" si="82"/>
        <v>0</v>
      </c>
      <c r="AY147" s="581">
        <f t="shared" si="82"/>
        <v>0</v>
      </c>
      <c r="AZ147" s="581">
        <f t="shared" si="82"/>
        <v>0</v>
      </c>
      <c r="BA147" s="581">
        <f t="shared" si="82"/>
        <v>0</v>
      </c>
      <c r="BB147" s="581">
        <f t="shared" si="82"/>
        <v>0</v>
      </c>
      <c r="BC147" s="581">
        <f t="shared" si="82"/>
        <v>0</v>
      </c>
      <c r="BD147" s="581">
        <f t="shared" si="82"/>
        <v>0</v>
      </c>
      <c r="BE147" s="581">
        <f t="shared" si="82"/>
        <v>0</v>
      </c>
      <c r="BF147" s="581">
        <f t="shared" si="82"/>
        <v>0</v>
      </c>
      <c r="BG147" s="581">
        <f t="shared" si="82"/>
        <v>0</v>
      </c>
      <c r="BH147" s="581">
        <f t="shared" si="82"/>
        <v>0</v>
      </c>
      <c r="BI147" s="581">
        <f t="shared" si="82"/>
        <v>0</v>
      </c>
      <c r="BJ147" s="581">
        <f t="shared" si="82"/>
        <v>0</v>
      </c>
      <c r="BK147" s="581">
        <f t="shared" si="82"/>
        <v>0</v>
      </c>
      <c r="BL147" s="581">
        <f t="shared" si="82"/>
        <v>0</v>
      </c>
      <c r="BM147" s="581">
        <f t="shared" si="82"/>
        <v>0</v>
      </c>
      <c r="BN147" s="581">
        <f t="shared" si="82"/>
        <v>0</v>
      </c>
      <c r="BO147" s="581">
        <f t="shared" si="82"/>
        <v>0</v>
      </c>
      <c r="BP147" s="581">
        <f t="shared" si="82"/>
        <v>0</v>
      </c>
      <c r="BQ147" s="581">
        <f t="shared" si="82"/>
        <v>0</v>
      </c>
      <c r="BR147" s="581">
        <f t="shared" ref="BR147:BU147" si="83">BR148+BR160+BR165+BR173</f>
        <v>0</v>
      </c>
      <c r="BS147" s="581">
        <f t="shared" si="83"/>
        <v>0</v>
      </c>
      <c r="BT147" s="581">
        <f t="shared" si="83"/>
        <v>0</v>
      </c>
      <c r="BU147" s="581">
        <f t="shared" si="83"/>
        <v>0</v>
      </c>
    </row>
    <row r="148" spans="1:73" s="196" customFormat="1" outlineLevel="1" x14ac:dyDescent="0.25">
      <c r="A148" s="197" t="s">
        <v>44</v>
      </c>
      <c r="B148" s="198"/>
      <c r="C148" s="478"/>
      <c r="D148" s="312"/>
      <c r="E148" s="198"/>
      <c r="F148" s="576">
        <f t="shared" ref="F148:Y148" si="84">+F149+F150+F154+F155+F158</f>
        <v>0</v>
      </c>
      <c r="G148" s="576">
        <f t="shared" si="84"/>
        <v>0</v>
      </c>
      <c r="H148" s="576">
        <f t="shared" si="84"/>
        <v>0</v>
      </c>
      <c r="I148" s="576">
        <f t="shared" si="84"/>
        <v>0</v>
      </c>
      <c r="J148" s="576">
        <f t="shared" si="84"/>
        <v>0</v>
      </c>
      <c r="K148" s="576">
        <f t="shared" si="84"/>
        <v>0</v>
      </c>
      <c r="L148" s="576">
        <f t="shared" si="84"/>
        <v>0</v>
      </c>
      <c r="M148" s="576">
        <f t="shared" si="84"/>
        <v>0</v>
      </c>
      <c r="N148" s="576">
        <f t="shared" si="84"/>
        <v>0</v>
      </c>
      <c r="O148" s="576">
        <f t="shared" si="84"/>
        <v>0</v>
      </c>
      <c r="P148" s="576">
        <f t="shared" si="84"/>
        <v>0</v>
      </c>
      <c r="Q148" s="576">
        <f t="shared" si="84"/>
        <v>0</v>
      </c>
      <c r="R148" s="576">
        <f t="shared" si="84"/>
        <v>0</v>
      </c>
      <c r="S148" s="576">
        <f t="shared" si="84"/>
        <v>0</v>
      </c>
      <c r="T148" s="576">
        <f t="shared" si="84"/>
        <v>0</v>
      </c>
      <c r="U148" s="576">
        <f t="shared" si="84"/>
        <v>0</v>
      </c>
      <c r="V148" s="576">
        <f t="shared" si="84"/>
        <v>0</v>
      </c>
      <c r="W148" s="576">
        <f t="shared" si="84"/>
        <v>0</v>
      </c>
      <c r="X148" s="576">
        <f t="shared" si="84"/>
        <v>0</v>
      </c>
      <c r="Y148" s="576">
        <f t="shared" si="84"/>
        <v>0</v>
      </c>
      <c r="Z148" s="576">
        <f t="shared" ref="Z148:BU148" si="85">+Z149+Z150+Z154+Z155+Z158</f>
        <v>0</v>
      </c>
      <c r="AA148" s="576">
        <f t="shared" si="85"/>
        <v>0</v>
      </c>
      <c r="AB148" s="576">
        <f t="shared" si="85"/>
        <v>0</v>
      </c>
      <c r="AC148" s="576">
        <f t="shared" si="85"/>
        <v>0</v>
      </c>
      <c r="AD148" s="576">
        <f t="shared" si="85"/>
        <v>0</v>
      </c>
      <c r="AE148" s="576">
        <f t="shared" si="85"/>
        <v>0</v>
      </c>
      <c r="AF148" s="576">
        <f t="shared" si="85"/>
        <v>0</v>
      </c>
      <c r="AG148" s="576">
        <f t="shared" si="85"/>
        <v>0</v>
      </c>
      <c r="AH148" s="576">
        <f t="shared" si="85"/>
        <v>0</v>
      </c>
      <c r="AI148" s="576">
        <f t="shared" si="85"/>
        <v>0</v>
      </c>
      <c r="AJ148" s="576">
        <f t="shared" si="85"/>
        <v>0</v>
      </c>
      <c r="AK148" s="576">
        <f t="shared" si="85"/>
        <v>0</v>
      </c>
      <c r="AL148" s="576">
        <f t="shared" si="85"/>
        <v>0</v>
      </c>
      <c r="AM148" s="576">
        <f t="shared" si="85"/>
        <v>0</v>
      </c>
      <c r="AN148" s="576">
        <f t="shared" si="85"/>
        <v>0</v>
      </c>
      <c r="AO148" s="576">
        <f t="shared" si="85"/>
        <v>0</v>
      </c>
      <c r="AP148" s="576">
        <f t="shared" si="85"/>
        <v>0</v>
      </c>
      <c r="AQ148" s="576">
        <f t="shared" si="85"/>
        <v>0</v>
      </c>
      <c r="AR148" s="576">
        <f t="shared" si="85"/>
        <v>0</v>
      </c>
      <c r="AS148" s="576">
        <f t="shared" si="85"/>
        <v>0</v>
      </c>
      <c r="AT148" s="576">
        <f t="shared" si="85"/>
        <v>0</v>
      </c>
      <c r="AU148" s="576">
        <f t="shared" si="85"/>
        <v>0</v>
      </c>
      <c r="AV148" s="576">
        <f t="shared" si="85"/>
        <v>0</v>
      </c>
      <c r="AW148" s="576">
        <f t="shared" si="85"/>
        <v>0</v>
      </c>
      <c r="AX148" s="576">
        <f t="shared" si="85"/>
        <v>0</v>
      </c>
      <c r="AY148" s="576">
        <f t="shared" si="85"/>
        <v>0</v>
      </c>
      <c r="AZ148" s="576">
        <f t="shared" si="85"/>
        <v>0</v>
      </c>
      <c r="BA148" s="576">
        <f t="shared" si="85"/>
        <v>0</v>
      </c>
      <c r="BB148" s="576">
        <f t="shared" si="85"/>
        <v>0</v>
      </c>
      <c r="BC148" s="576">
        <f t="shared" si="85"/>
        <v>0</v>
      </c>
      <c r="BD148" s="576">
        <f t="shared" si="85"/>
        <v>0</v>
      </c>
      <c r="BE148" s="576">
        <f t="shared" si="85"/>
        <v>0</v>
      </c>
      <c r="BF148" s="576">
        <f t="shared" si="85"/>
        <v>0</v>
      </c>
      <c r="BG148" s="576">
        <f t="shared" si="85"/>
        <v>0</v>
      </c>
      <c r="BH148" s="576">
        <f t="shared" si="85"/>
        <v>0</v>
      </c>
      <c r="BI148" s="576">
        <f t="shared" si="85"/>
        <v>0</v>
      </c>
      <c r="BJ148" s="576">
        <f t="shared" si="85"/>
        <v>0</v>
      </c>
      <c r="BK148" s="576">
        <f t="shared" si="85"/>
        <v>0</v>
      </c>
      <c r="BL148" s="576">
        <f t="shared" si="85"/>
        <v>0</v>
      </c>
      <c r="BM148" s="576">
        <f t="shared" si="85"/>
        <v>0</v>
      </c>
      <c r="BN148" s="576">
        <f t="shared" si="85"/>
        <v>0</v>
      </c>
      <c r="BO148" s="576">
        <f t="shared" si="85"/>
        <v>0</v>
      </c>
      <c r="BP148" s="576">
        <f t="shared" si="85"/>
        <v>0</v>
      </c>
      <c r="BQ148" s="576">
        <f t="shared" si="85"/>
        <v>0</v>
      </c>
      <c r="BR148" s="576">
        <f t="shared" si="85"/>
        <v>0</v>
      </c>
      <c r="BS148" s="576">
        <f t="shared" si="85"/>
        <v>0</v>
      </c>
      <c r="BT148" s="576">
        <f t="shared" si="85"/>
        <v>0</v>
      </c>
      <c r="BU148" s="576">
        <f t="shared" si="85"/>
        <v>0</v>
      </c>
    </row>
    <row r="149" spans="1:73" outlineLevel="2" x14ac:dyDescent="0.35">
      <c r="A149" s="112" t="s">
        <v>43</v>
      </c>
      <c r="B149" s="201" t="s">
        <v>436</v>
      </c>
      <c r="C149" s="463"/>
      <c r="D149" s="340"/>
      <c r="E149" s="208"/>
      <c r="F149" s="575"/>
      <c r="G149" s="653"/>
      <c r="H149" s="653"/>
      <c r="I149" s="653"/>
      <c r="J149" s="653"/>
      <c r="K149" s="653"/>
      <c r="L149" s="653"/>
      <c r="M149" s="653"/>
      <c r="N149" s="653"/>
      <c r="O149" s="653"/>
      <c r="P149" s="653"/>
      <c r="Q149" s="653"/>
      <c r="R149" s="653"/>
      <c r="S149" s="653"/>
      <c r="T149" s="653"/>
      <c r="U149" s="653"/>
      <c r="V149" s="653"/>
      <c r="W149" s="653"/>
      <c r="X149" s="653"/>
      <c r="Y149" s="653"/>
      <c r="Z149" s="653"/>
      <c r="AA149" s="653"/>
      <c r="AB149" s="653"/>
      <c r="AC149" s="653"/>
      <c r="AD149" s="653"/>
      <c r="AE149" s="575"/>
      <c r="AF149" s="575"/>
      <c r="AG149" s="575"/>
      <c r="AH149" s="575"/>
      <c r="AI149" s="575"/>
      <c r="AJ149" s="575"/>
      <c r="AK149" s="575"/>
      <c r="AL149" s="575"/>
      <c r="AM149" s="575"/>
      <c r="AN149" s="575"/>
      <c r="AO149" s="575"/>
      <c r="AP149" s="575"/>
      <c r="AQ149" s="575"/>
      <c r="AR149" s="575"/>
      <c r="AS149" s="575"/>
      <c r="AT149" s="575"/>
      <c r="AU149" s="575"/>
      <c r="AV149" s="575"/>
      <c r="AW149" s="575"/>
      <c r="AX149" s="575"/>
      <c r="AY149" s="575"/>
      <c r="AZ149" s="575"/>
      <c r="BA149" s="575"/>
      <c r="BB149" s="575"/>
      <c r="BC149" s="575"/>
      <c r="BD149" s="575"/>
      <c r="BE149" s="575"/>
      <c r="BF149" s="575"/>
      <c r="BG149" s="575"/>
      <c r="BH149" s="575"/>
      <c r="BI149" s="575"/>
      <c r="BJ149" s="575"/>
      <c r="BK149" s="575"/>
      <c r="BL149" s="575"/>
      <c r="BM149" s="575"/>
      <c r="BN149" s="575"/>
      <c r="BO149" s="575"/>
      <c r="BP149" s="575"/>
      <c r="BQ149" s="575"/>
      <c r="BR149" s="575"/>
      <c r="BS149" s="575"/>
      <c r="BT149" s="575"/>
      <c r="BU149" s="575"/>
    </row>
    <row r="150" spans="1:73" outlineLevel="2" x14ac:dyDescent="0.35">
      <c r="A150" s="378" t="s">
        <v>310</v>
      </c>
      <c r="B150" s="357"/>
      <c r="C150" s="464"/>
      <c r="D150" s="358"/>
      <c r="E150" s="359"/>
      <c r="F150" s="575"/>
      <c r="G150" s="582">
        <f t="shared" ref="G150" si="86">SUM(G151:G153)</f>
        <v>0</v>
      </c>
      <c r="H150" s="575"/>
      <c r="I150" s="582">
        <f t="shared" ref="I150" si="87">SUM(I151:I153)</f>
        <v>0</v>
      </c>
      <c r="J150" s="575"/>
      <c r="K150" s="575"/>
      <c r="L150" s="575"/>
      <c r="M150" s="575"/>
      <c r="N150" s="575"/>
      <c r="O150" s="575"/>
      <c r="P150" s="575"/>
      <c r="Q150" s="575"/>
      <c r="R150" s="575"/>
      <c r="S150" s="575"/>
      <c r="T150" s="575"/>
      <c r="U150" s="575"/>
      <c r="V150" s="575"/>
      <c r="W150" s="575"/>
      <c r="X150" s="575"/>
      <c r="Y150" s="575"/>
      <c r="Z150" s="575"/>
      <c r="AA150" s="575"/>
      <c r="AB150" s="575"/>
      <c r="AC150" s="575"/>
      <c r="AD150" s="575"/>
      <c r="AE150" s="575"/>
      <c r="AF150" s="575"/>
      <c r="AG150" s="575"/>
      <c r="AH150" s="575"/>
      <c r="AI150" s="575"/>
      <c r="AJ150" s="575"/>
      <c r="AK150" s="575"/>
      <c r="AL150" s="575"/>
      <c r="AM150" s="575"/>
      <c r="AN150" s="575"/>
      <c r="AO150" s="575"/>
      <c r="AP150" s="575"/>
      <c r="AQ150" s="575"/>
      <c r="AR150" s="575"/>
      <c r="AS150" s="575"/>
      <c r="AT150" s="575"/>
      <c r="AU150" s="575"/>
      <c r="AV150" s="575"/>
      <c r="AW150" s="575"/>
      <c r="AX150" s="575"/>
      <c r="AY150" s="575"/>
      <c r="AZ150" s="575"/>
      <c r="BA150" s="575"/>
      <c r="BB150" s="575"/>
      <c r="BC150" s="575"/>
      <c r="BD150" s="575"/>
      <c r="BE150" s="575"/>
      <c r="BF150" s="575"/>
      <c r="BG150" s="575"/>
      <c r="BH150" s="575"/>
      <c r="BI150" s="575"/>
      <c r="BJ150" s="575"/>
      <c r="BK150" s="575"/>
      <c r="BL150" s="575"/>
      <c r="BM150" s="575"/>
      <c r="BN150" s="575"/>
      <c r="BO150" s="575"/>
      <c r="BP150" s="575"/>
      <c r="BQ150" s="575"/>
      <c r="BR150" s="575"/>
      <c r="BS150" s="575"/>
      <c r="BT150" s="575"/>
      <c r="BU150" s="575"/>
    </row>
    <row r="151" spans="1:73" s="209" customFormat="1" outlineLevel="2" x14ac:dyDescent="0.35">
      <c r="A151" s="420" t="s">
        <v>339</v>
      </c>
      <c r="B151" s="350" t="s">
        <v>413</v>
      </c>
      <c r="C151" s="466"/>
      <c r="D151" s="360"/>
      <c r="E151" s="361"/>
      <c r="F151" s="583"/>
      <c r="G151" s="575"/>
      <c r="H151" s="583"/>
      <c r="I151" s="575"/>
      <c r="J151" s="583"/>
      <c r="K151" s="583"/>
      <c r="L151" s="583"/>
      <c r="M151" s="583"/>
      <c r="N151" s="583"/>
      <c r="O151" s="583"/>
      <c r="P151" s="583"/>
      <c r="Q151" s="583"/>
      <c r="R151" s="583"/>
      <c r="S151" s="583"/>
      <c r="T151" s="583"/>
      <c r="U151" s="583"/>
      <c r="V151" s="583"/>
      <c r="W151" s="583"/>
      <c r="X151" s="583"/>
      <c r="Y151" s="583"/>
      <c r="Z151" s="583"/>
      <c r="AA151" s="583"/>
      <c r="AB151" s="583"/>
      <c r="AC151" s="583"/>
      <c r="AD151" s="583"/>
      <c r="AE151" s="583"/>
      <c r="AF151" s="583"/>
      <c r="AG151" s="583"/>
      <c r="AH151" s="583"/>
      <c r="AI151" s="583"/>
      <c r="AJ151" s="583"/>
      <c r="AK151" s="583"/>
      <c r="AL151" s="583"/>
      <c r="AM151" s="583"/>
      <c r="AN151" s="583"/>
      <c r="AO151" s="583"/>
      <c r="AP151" s="583"/>
      <c r="AQ151" s="583"/>
      <c r="AR151" s="583"/>
      <c r="AS151" s="583"/>
      <c r="AT151" s="583"/>
      <c r="AU151" s="583"/>
      <c r="AV151" s="583"/>
      <c r="AW151" s="583"/>
      <c r="AX151" s="583"/>
      <c r="AY151" s="583"/>
      <c r="AZ151" s="583"/>
      <c r="BA151" s="583"/>
      <c r="BB151" s="583"/>
      <c r="BC151" s="583"/>
      <c r="BD151" s="583"/>
      <c r="BE151" s="583"/>
      <c r="BF151" s="583"/>
      <c r="BG151" s="583"/>
      <c r="BH151" s="583"/>
      <c r="BI151" s="583"/>
      <c r="BJ151" s="583"/>
      <c r="BK151" s="583"/>
      <c r="BL151" s="583"/>
      <c r="BM151" s="583"/>
      <c r="BN151" s="583"/>
      <c r="BO151" s="583"/>
      <c r="BP151" s="583"/>
      <c r="BQ151" s="583"/>
      <c r="BR151" s="583"/>
      <c r="BS151" s="583"/>
      <c r="BT151" s="583"/>
      <c r="BU151" s="583"/>
    </row>
    <row r="152" spans="1:73" s="209" customFormat="1" outlineLevel="2" x14ac:dyDescent="0.35">
      <c r="A152" s="420" t="s">
        <v>340</v>
      </c>
      <c r="B152" s="350" t="s">
        <v>413</v>
      </c>
      <c r="C152" s="466"/>
      <c r="D152" s="360"/>
      <c r="E152" s="361"/>
      <c r="F152" s="583"/>
      <c r="G152" s="575"/>
      <c r="H152" s="583"/>
      <c r="I152" s="575"/>
      <c r="J152" s="583"/>
      <c r="K152" s="583"/>
      <c r="L152" s="583"/>
      <c r="M152" s="583"/>
      <c r="N152" s="583"/>
      <c r="O152" s="583"/>
      <c r="P152" s="583"/>
      <c r="Q152" s="583"/>
      <c r="R152" s="583"/>
      <c r="S152" s="583"/>
      <c r="T152" s="583"/>
      <c r="U152" s="583"/>
      <c r="V152" s="583"/>
      <c r="W152" s="583"/>
      <c r="X152" s="583"/>
      <c r="Y152" s="583"/>
      <c r="Z152" s="583"/>
      <c r="AA152" s="583"/>
      <c r="AB152" s="583"/>
      <c r="AC152" s="583"/>
      <c r="AD152" s="583"/>
      <c r="AE152" s="583"/>
      <c r="AF152" s="583"/>
      <c r="AG152" s="583"/>
      <c r="AH152" s="583"/>
      <c r="AI152" s="583"/>
      <c r="AJ152" s="583"/>
      <c r="AK152" s="583"/>
      <c r="AL152" s="583"/>
      <c r="AM152" s="583"/>
      <c r="AN152" s="583"/>
      <c r="AO152" s="583"/>
      <c r="AP152" s="583"/>
      <c r="AQ152" s="583"/>
      <c r="AR152" s="583"/>
      <c r="AS152" s="583"/>
      <c r="AT152" s="583"/>
      <c r="AU152" s="583"/>
      <c r="AV152" s="583"/>
      <c r="AW152" s="583"/>
      <c r="AX152" s="583"/>
      <c r="AY152" s="583"/>
      <c r="AZ152" s="583"/>
      <c r="BA152" s="583"/>
      <c r="BB152" s="583"/>
      <c r="BC152" s="583"/>
      <c r="BD152" s="583"/>
      <c r="BE152" s="583"/>
      <c r="BF152" s="583"/>
      <c r="BG152" s="583"/>
      <c r="BH152" s="583"/>
      <c r="BI152" s="583"/>
      <c r="BJ152" s="583"/>
      <c r="BK152" s="583"/>
      <c r="BL152" s="583"/>
      <c r="BM152" s="583"/>
      <c r="BN152" s="583"/>
      <c r="BO152" s="583"/>
      <c r="BP152" s="583"/>
      <c r="BQ152" s="583"/>
      <c r="BR152" s="583"/>
      <c r="BS152" s="583"/>
      <c r="BT152" s="583"/>
      <c r="BU152" s="583"/>
    </row>
    <row r="153" spans="1:73" s="209" customFormat="1" outlineLevel="2" x14ac:dyDescent="0.35">
      <c r="A153" s="420" t="s">
        <v>341</v>
      </c>
      <c r="B153" s="350"/>
      <c r="C153" s="466"/>
      <c r="D153" s="360"/>
      <c r="E153" s="361"/>
      <c r="F153" s="583"/>
      <c r="G153" s="575"/>
      <c r="H153" s="583"/>
      <c r="I153" s="575"/>
      <c r="J153" s="583"/>
      <c r="K153" s="583"/>
      <c r="L153" s="583"/>
      <c r="M153" s="583"/>
      <c r="N153" s="583"/>
      <c r="O153" s="583"/>
      <c r="P153" s="583"/>
      <c r="Q153" s="583"/>
      <c r="R153" s="583"/>
      <c r="S153" s="583"/>
      <c r="T153" s="583"/>
      <c r="U153" s="583"/>
      <c r="V153" s="583"/>
      <c r="W153" s="583"/>
      <c r="X153" s="583"/>
      <c r="Y153" s="583"/>
      <c r="Z153" s="583"/>
      <c r="AA153" s="583"/>
      <c r="AB153" s="583"/>
      <c r="AC153" s="583"/>
      <c r="AD153" s="583"/>
      <c r="AE153" s="583"/>
      <c r="AF153" s="583"/>
      <c r="AG153" s="583"/>
      <c r="AH153" s="583"/>
      <c r="AI153" s="583"/>
      <c r="AJ153" s="583"/>
      <c r="AK153" s="583"/>
      <c r="AL153" s="583"/>
      <c r="AM153" s="583"/>
      <c r="AN153" s="583"/>
      <c r="AO153" s="583"/>
      <c r="AP153" s="583"/>
      <c r="AQ153" s="583"/>
      <c r="AR153" s="583"/>
      <c r="AS153" s="583"/>
      <c r="AT153" s="583"/>
      <c r="AU153" s="583"/>
      <c r="AV153" s="583"/>
      <c r="AW153" s="583"/>
      <c r="AX153" s="583"/>
      <c r="AY153" s="583"/>
      <c r="AZ153" s="583"/>
      <c r="BA153" s="583"/>
      <c r="BB153" s="583"/>
      <c r="BC153" s="583"/>
      <c r="BD153" s="583"/>
      <c r="BE153" s="583"/>
      <c r="BF153" s="583"/>
      <c r="BG153" s="583"/>
      <c r="BH153" s="583"/>
      <c r="BI153" s="583"/>
      <c r="BJ153" s="583"/>
      <c r="BK153" s="583"/>
      <c r="BL153" s="583"/>
      <c r="BM153" s="583"/>
      <c r="BN153" s="583"/>
      <c r="BO153" s="583"/>
      <c r="BP153" s="583"/>
      <c r="BQ153" s="583"/>
      <c r="BR153" s="583"/>
      <c r="BS153" s="583"/>
      <c r="BT153" s="583"/>
      <c r="BU153" s="583"/>
    </row>
    <row r="154" spans="1:73" s="184" customFormat="1" outlineLevel="2" x14ac:dyDescent="0.35">
      <c r="A154" s="378" t="s">
        <v>42</v>
      </c>
      <c r="B154" s="357" t="s">
        <v>122</v>
      </c>
      <c r="C154" s="464"/>
      <c r="D154" s="362"/>
      <c r="E154" s="363"/>
      <c r="F154" s="575"/>
      <c r="G154" s="653"/>
      <c r="H154" s="653"/>
      <c r="I154" s="653"/>
      <c r="J154" s="653"/>
      <c r="K154" s="653"/>
      <c r="L154" s="653"/>
      <c r="M154" s="653"/>
      <c r="N154" s="653"/>
      <c r="O154" s="653"/>
      <c r="P154" s="653"/>
      <c r="Q154" s="653"/>
      <c r="R154" s="653"/>
      <c r="S154" s="653"/>
      <c r="T154" s="653"/>
      <c r="U154" s="653"/>
      <c r="V154" s="653"/>
      <c r="W154" s="653"/>
      <c r="X154" s="653"/>
      <c r="Y154" s="653"/>
      <c r="Z154" s="653"/>
      <c r="AA154" s="653"/>
      <c r="AB154" s="653"/>
      <c r="AC154" s="653"/>
      <c r="AD154" s="653"/>
      <c r="AE154" s="575"/>
      <c r="AF154" s="575"/>
      <c r="AG154" s="575"/>
      <c r="AH154" s="575"/>
      <c r="AI154" s="575"/>
      <c r="AJ154" s="575"/>
      <c r="AK154" s="575"/>
      <c r="AL154" s="575"/>
      <c r="AM154" s="575"/>
      <c r="AN154" s="575"/>
      <c r="AO154" s="575"/>
      <c r="AP154" s="575"/>
      <c r="AQ154" s="575"/>
      <c r="AR154" s="575"/>
      <c r="AS154" s="575"/>
      <c r="AT154" s="575"/>
      <c r="AU154" s="575"/>
      <c r="AV154" s="575"/>
      <c r="AW154" s="575"/>
      <c r="AX154" s="575"/>
      <c r="AY154" s="575"/>
      <c r="AZ154" s="575"/>
      <c r="BA154" s="575"/>
      <c r="BB154" s="575"/>
      <c r="BC154" s="575"/>
      <c r="BD154" s="575"/>
      <c r="BE154" s="575"/>
      <c r="BF154" s="575"/>
      <c r="BG154" s="575"/>
      <c r="BH154" s="575"/>
      <c r="BI154" s="575"/>
      <c r="BJ154" s="575"/>
      <c r="BK154" s="575"/>
      <c r="BL154" s="575"/>
      <c r="BM154" s="575"/>
      <c r="BN154" s="575"/>
      <c r="BO154" s="575"/>
      <c r="BP154" s="575"/>
      <c r="BQ154" s="575"/>
      <c r="BR154" s="575"/>
      <c r="BS154" s="575"/>
      <c r="BT154" s="575"/>
      <c r="BU154" s="575"/>
    </row>
    <row r="155" spans="1:73" outlineLevel="2" x14ac:dyDescent="0.35">
      <c r="A155" s="378" t="s">
        <v>40</v>
      </c>
      <c r="B155" s="357"/>
      <c r="C155" s="464"/>
      <c r="D155" s="358"/>
      <c r="E155" s="359"/>
      <c r="F155" s="584">
        <f t="shared" ref="F155:N155" si="88">+SUM(F156:F157)</f>
        <v>0</v>
      </c>
      <c r="G155" s="584">
        <f t="shared" si="88"/>
        <v>0</v>
      </c>
      <c r="H155" s="584">
        <f t="shared" si="88"/>
        <v>0</v>
      </c>
      <c r="I155" s="584">
        <f t="shared" si="88"/>
        <v>0</v>
      </c>
      <c r="J155" s="584">
        <f t="shared" si="88"/>
        <v>0</v>
      </c>
      <c r="K155" s="584">
        <f t="shared" si="88"/>
        <v>0</v>
      </c>
      <c r="L155" s="584">
        <f t="shared" si="88"/>
        <v>0</v>
      </c>
      <c r="M155" s="584">
        <f t="shared" si="88"/>
        <v>0</v>
      </c>
      <c r="N155" s="584">
        <f t="shared" si="88"/>
        <v>0</v>
      </c>
      <c r="O155" s="584">
        <f>+SUM(O156:O157)</f>
        <v>0</v>
      </c>
      <c r="P155" s="584">
        <f t="shared" ref="P155:Y155" si="89">+SUM(P156:P157)</f>
        <v>0</v>
      </c>
      <c r="Q155" s="584">
        <f t="shared" si="89"/>
        <v>0</v>
      </c>
      <c r="R155" s="584">
        <f t="shared" si="89"/>
        <v>0</v>
      </c>
      <c r="S155" s="584">
        <f t="shared" si="89"/>
        <v>0</v>
      </c>
      <c r="T155" s="584">
        <f t="shared" si="89"/>
        <v>0</v>
      </c>
      <c r="U155" s="584">
        <f t="shared" si="89"/>
        <v>0</v>
      </c>
      <c r="V155" s="584">
        <f t="shared" si="89"/>
        <v>0</v>
      </c>
      <c r="W155" s="584">
        <f t="shared" si="89"/>
        <v>0</v>
      </c>
      <c r="X155" s="584">
        <f t="shared" si="89"/>
        <v>0</v>
      </c>
      <c r="Y155" s="584">
        <f t="shared" si="89"/>
        <v>0</v>
      </c>
      <c r="Z155" s="584">
        <f t="shared" ref="Z155:BU155" si="90">+SUM(Z156:Z157)</f>
        <v>0</v>
      </c>
      <c r="AA155" s="584">
        <f t="shared" si="90"/>
        <v>0</v>
      </c>
      <c r="AB155" s="584">
        <f t="shared" si="90"/>
        <v>0</v>
      </c>
      <c r="AC155" s="584">
        <f t="shared" si="90"/>
        <v>0</v>
      </c>
      <c r="AD155" s="584">
        <f t="shared" si="90"/>
        <v>0</v>
      </c>
      <c r="AE155" s="584">
        <f t="shared" si="90"/>
        <v>0</v>
      </c>
      <c r="AF155" s="584">
        <f t="shared" si="90"/>
        <v>0</v>
      </c>
      <c r="AG155" s="584">
        <f t="shared" si="90"/>
        <v>0</v>
      </c>
      <c r="AH155" s="584">
        <f t="shared" si="90"/>
        <v>0</v>
      </c>
      <c r="AI155" s="584">
        <f t="shared" si="90"/>
        <v>0</v>
      </c>
      <c r="AJ155" s="584">
        <f t="shared" si="90"/>
        <v>0</v>
      </c>
      <c r="AK155" s="584">
        <f t="shared" si="90"/>
        <v>0</v>
      </c>
      <c r="AL155" s="584">
        <f t="shared" si="90"/>
        <v>0</v>
      </c>
      <c r="AM155" s="584">
        <f t="shared" si="90"/>
        <v>0</v>
      </c>
      <c r="AN155" s="584">
        <f t="shared" si="90"/>
        <v>0</v>
      </c>
      <c r="AO155" s="584">
        <f t="shared" si="90"/>
        <v>0</v>
      </c>
      <c r="AP155" s="584">
        <f t="shared" si="90"/>
        <v>0</v>
      </c>
      <c r="AQ155" s="584">
        <f t="shared" si="90"/>
        <v>0</v>
      </c>
      <c r="AR155" s="584">
        <f t="shared" si="90"/>
        <v>0</v>
      </c>
      <c r="AS155" s="584">
        <f t="shared" si="90"/>
        <v>0</v>
      </c>
      <c r="AT155" s="584">
        <f t="shared" si="90"/>
        <v>0</v>
      </c>
      <c r="AU155" s="584">
        <f t="shared" si="90"/>
        <v>0</v>
      </c>
      <c r="AV155" s="584">
        <f t="shared" si="90"/>
        <v>0</v>
      </c>
      <c r="AW155" s="584">
        <f t="shared" si="90"/>
        <v>0</v>
      </c>
      <c r="AX155" s="584">
        <f t="shared" si="90"/>
        <v>0</v>
      </c>
      <c r="AY155" s="584">
        <f t="shared" si="90"/>
        <v>0</v>
      </c>
      <c r="AZ155" s="584">
        <f t="shared" si="90"/>
        <v>0</v>
      </c>
      <c r="BA155" s="584">
        <f t="shared" si="90"/>
        <v>0</v>
      </c>
      <c r="BB155" s="584">
        <f t="shared" si="90"/>
        <v>0</v>
      </c>
      <c r="BC155" s="584">
        <f t="shared" si="90"/>
        <v>0</v>
      </c>
      <c r="BD155" s="584">
        <f t="shared" si="90"/>
        <v>0</v>
      </c>
      <c r="BE155" s="584">
        <f t="shared" si="90"/>
        <v>0</v>
      </c>
      <c r="BF155" s="584">
        <f t="shared" si="90"/>
        <v>0</v>
      </c>
      <c r="BG155" s="584">
        <f t="shared" si="90"/>
        <v>0</v>
      </c>
      <c r="BH155" s="584">
        <f t="shared" si="90"/>
        <v>0</v>
      </c>
      <c r="BI155" s="584">
        <f t="shared" si="90"/>
        <v>0</v>
      </c>
      <c r="BJ155" s="584">
        <f t="shared" si="90"/>
        <v>0</v>
      </c>
      <c r="BK155" s="584">
        <f t="shared" si="90"/>
        <v>0</v>
      </c>
      <c r="BL155" s="584">
        <f t="shared" si="90"/>
        <v>0</v>
      </c>
      <c r="BM155" s="584">
        <f t="shared" si="90"/>
        <v>0</v>
      </c>
      <c r="BN155" s="584">
        <f t="shared" si="90"/>
        <v>0</v>
      </c>
      <c r="BO155" s="584">
        <f t="shared" si="90"/>
        <v>0</v>
      </c>
      <c r="BP155" s="584">
        <f t="shared" si="90"/>
        <v>0</v>
      </c>
      <c r="BQ155" s="584">
        <f t="shared" si="90"/>
        <v>0</v>
      </c>
      <c r="BR155" s="584">
        <f t="shared" si="90"/>
        <v>0</v>
      </c>
      <c r="BS155" s="584">
        <f t="shared" si="90"/>
        <v>0</v>
      </c>
      <c r="BT155" s="584">
        <f t="shared" si="90"/>
        <v>0</v>
      </c>
      <c r="BU155" s="584">
        <f t="shared" si="90"/>
        <v>0</v>
      </c>
    </row>
    <row r="156" spans="1:73" s="209" customFormat="1" outlineLevel="2" x14ac:dyDescent="0.35">
      <c r="A156" s="420" t="s">
        <v>287</v>
      </c>
      <c r="B156" s="350" t="s">
        <v>208</v>
      </c>
      <c r="C156" s="466"/>
      <c r="D156" s="360"/>
      <c r="E156" s="361"/>
      <c r="F156" s="575"/>
      <c r="G156" s="653"/>
      <c r="H156" s="653"/>
      <c r="I156" s="653"/>
      <c r="J156" s="653"/>
      <c r="K156" s="653"/>
      <c r="L156" s="653"/>
      <c r="M156" s="653"/>
      <c r="N156" s="653"/>
      <c r="O156" s="653"/>
      <c r="P156" s="653"/>
      <c r="Q156" s="653"/>
      <c r="R156" s="653"/>
      <c r="S156" s="653"/>
      <c r="T156" s="653"/>
      <c r="U156" s="653"/>
      <c r="V156" s="653"/>
      <c r="W156" s="653"/>
      <c r="X156" s="653"/>
      <c r="Y156" s="653"/>
      <c r="Z156" s="653"/>
      <c r="AA156" s="653"/>
      <c r="AB156" s="653"/>
      <c r="AC156" s="653"/>
      <c r="AD156" s="653"/>
      <c r="AE156" s="575"/>
      <c r="AF156" s="575"/>
      <c r="AG156" s="575"/>
      <c r="AH156" s="575"/>
      <c r="AI156" s="575"/>
      <c r="AJ156" s="575"/>
      <c r="AK156" s="575"/>
      <c r="AL156" s="575"/>
      <c r="AM156" s="575"/>
      <c r="AN156" s="575"/>
      <c r="AO156" s="575"/>
      <c r="AP156" s="575"/>
      <c r="AQ156" s="575"/>
      <c r="AR156" s="575"/>
      <c r="AS156" s="575"/>
      <c r="AT156" s="575"/>
      <c r="AU156" s="575"/>
      <c r="AV156" s="575"/>
      <c r="AW156" s="575"/>
      <c r="AX156" s="575"/>
      <c r="AY156" s="575"/>
      <c r="AZ156" s="575"/>
      <c r="BA156" s="575"/>
      <c r="BB156" s="575"/>
      <c r="BC156" s="575"/>
      <c r="BD156" s="575"/>
      <c r="BE156" s="575"/>
      <c r="BF156" s="575"/>
      <c r="BG156" s="575"/>
      <c r="BH156" s="575"/>
      <c r="BI156" s="575"/>
      <c r="BJ156" s="575"/>
      <c r="BK156" s="575"/>
      <c r="BL156" s="575"/>
      <c r="BM156" s="575"/>
      <c r="BN156" s="575"/>
      <c r="BO156" s="575"/>
      <c r="BP156" s="575"/>
      <c r="BQ156" s="575"/>
      <c r="BR156" s="575"/>
      <c r="BS156" s="575"/>
      <c r="BT156" s="575"/>
      <c r="BU156" s="575"/>
    </row>
    <row r="157" spans="1:73" s="209" customFormat="1" ht="41.4" outlineLevel="2" x14ac:dyDescent="0.35">
      <c r="A157" s="420" t="s">
        <v>425</v>
      </c>
      <c r="B157" s="364" t="s">
        <v>433</v>
      </c>
      <c r="C157" s="466"/>
      <c r="D157" s="360"/>
      <c r="E157" s="365"/>
      <c r="F157" s="575"/>
      <c r="G157" s="575"/>
      <c r="H157" s="575"/>
      <c r="I157" s="575"/>
      <c r="J157" s="575"/>
      <c r="K157" s="575"/>
      <c r="L157" s="575"/>
      <c r="M157" s="575"/>
      <c r="N157" s="575"/>
      <c r="O157" s="575"/>
      <c r="P157" s="575"/>
      <c r="Q157" s="575"/>
      <c r="R157" s="575"/>
      <c r="S157" s="575"/>
      <c r="T157" s="575"/>
      <c r="U157" s="575"/>
      <c r="V157" s="575"/>
      <c r="W157" s="575"/>
      <c r="X157" s="575"/>
      <c r="Y157" s="575"/>
      <c r="Z157" s="575"/>
      <c r="AA157" s="575"/>
      <c r="AB157" s="575"/>
      <c r="AC157" s="575"/>
      <c r="AD157" s="575"/>
      <c r="AE157" s="575"/>
      <c r="AF157" s="575"/>
      <c r="AG157" s="575"/>
      <c r="AH157" s="575"/>
      <c r="AI157" s="575"/>
      <c r="AJ157" s="575"/>
      <c r="AK157" s="575"/>
      <c r="AL157" s="575"/>
      <c r="AM157" s="575"/>
      <c r="AN157" s="575"/>
      <c r="AO157" s="575"/>
      <c r="AP157" s="575"/>
      <c r="AQ157" s="575"/>
      <c r="AR157" s="575"/>
      <c r="AS157" s="575"/>
      <c r="AT157" s="575"/>
      <c r="AU157" s="575"/>
      <c r="AV157" s="575"/>
      <c r="AW157" s="575"/>
      <c r="AX157" s="575"/>
      <c r="AY157" s="575"/>
      <c r="AZ157" s="575"/>
      <c r="BA157" s="575"/>
      <c r="BB157" s="575"/>
      <c r="BC157" s="575"/>
      <c r="BD157" s="575"/>
      <c r="BE157" s="575"/>
      <c r="BF157" s="575"/>
      <c r="BG157" s="575"/>
      <c r="BH157" s="575"/>
      <c r="BI157" s="575"/>
      <c r="BJ157" s="575"/>
      <c r="BK157" s="575"/>
      <c r="BL157" s="575"/>
      <c r="BM157" s="575"/>
      <c r="BN157" s="575"/>
      <c r="BO157" s="575"/>
      <c r="BP157" s="575"/>
      <c r="BQ157" s="575"/>
      <c r="BR157" s="575"/>
      <c r="BS157" s="575"/>
      <c r="BT157" s="575"/>
      <c r="BU157" s="575"/>
    </row>
    <row r="158" spans="1:73" outlineLevel="2" x14ac:dyDescent="0.35">
      <c r="A158" s="384" t="s">
        <v>338</v>
      </c>
      <c r="B158" s="366"/>
      <c r="C158" s="464"/>
      <c r="D158" s="358"/>
      <c r="E158" s="366"/>
      <c r="F158" s="575"/>
      <c r="G158" s="653"/>
      <c r="H158" s="653"/>
      <c r="I158" s="653"/>
      <c r="J158" s="653"/>
      <c r="K158" s="653"/>
      <c r="L158" s="653"/>
      <c r="M158" s="653"/>
      <c r="N158" s="653"/>
      <c r="O158" s="653"/>
      <c r="P158" s="653"/>
      <c r="Q158" s="653"/>
      <c r="R158" s="653"/>
      <c r="S158" s="653"/>
      <c r="T158" s="653"/>
      <c r="U158" s="653"/>
      <c r="V158" s="653"/>
      <c r="W158" s="653"/>
      <c r="X158" s="653"/>
      <c r="Y158" s="653"/>
      <c r="Z158" s="653"/>
      <c r="AA158" s="653"/>
      <c r="AB158" s="653"/>
      <c r="AC158" s="653"/>
      <c r="AD158" s="653"/>
      <c r="AE158" s="575"/>
      <c r="AF158" s="575"/>
      <c r="AG158" s="575"/>
      <c r="AH158" s="575"/>
      <c r="AI158" s="575"/>
      <c r="AJ158" s="575"/>
      <c r="AK158" s="575"/>
      <c r="AL158" s="575"/>
      <c r="AM158" s="575"/>
      <c r="AN158" s="575"/>
      <c r="AO158" s="575"/>
      <c r="AP158" s="575"/>
      <c r="AQ158" s="575"/>
      <c r="AR158" s="575"/>
      <c r="AS158" s="575"/>
      <c r="AT158" s="575"/>
      <c r="AU158" s="575"/>
      <c r="AV158" s="575"/>
      <c r="AW158" s="575"/>
      <c r="AX158" s="575"/>
      <c r="AY158" s="575"/>
      <c r="AZ158" s="575"/>
      <c r="BA158" s="575"/>
      <c r="BB158" s="575"/>
      <c r="BC158" s="575"/>
      <c r="BD158" s="575"/>
      <c r="BE158" s="575"/>
      <c r="BF158" s="575"/>
      <c r="BG158" s="575"/>
      <c r="BH158" s="575"/>
      <c r="BI158" s="575"/>
      <c r="BJ158" s="575"/>
      <c r="BK158" s="575"/>
      <c r="BL158" s="575"/>
      <c r="BM158" s="575"/>
      <c r="BN158" s="575"/>
      <c r="BO158" s="575"/>
      <c r="BP158" s="575"/>
      <c r="BQ158" s="575"/>
      <c r="BR158" s="575"/>
      <c r="BS158" s="575"/>
      <c r="BT158" s="575"/>
      <c r="BU158" s="575"/>
    </row>
    <row r="159" spans="1:73" s="212" customFormat="1" outlineLevel="2" x14ac:dyDescent="0.35">
      <c r="A159" s="421" t="s">
        <v>120</v>
      </c>
      <c r="B159" s="173" t="s">
        <v>121</v>
      </c>
      <c r="C159" s="473"/>
      <c r="D159" s="341"/>
      <c r="E159" s="210"/>
      <c r="F159" s="575"/>
      <c r="G159" s="575"/>
      <c r="H159" s="575"/>
      <c r="I159" s="575"/>
      <c r="J159" s="575"/>
      <c r="K159" s="575"/>
      <c r="L159" s="575"/>
      <c r="M159" s="575"/>
      <c r="N159" s="575"/>
      <c r="O159" s="575"/>
      <c r="P159" s="575"/>
      <c r="Q159" s="575"/>
      <c r="R159" s="575"/>
      <c r="S159" s="575"/>
      <c r="T159" s="575"/>
      <c r="U159" s="575"/>
      <c r="V159" s="575"/>
      <c r="W159" s="575"/>
      <c r="X159" s="575"/>
      <c r="Y159" s="575"/>
      <c r="Z159" s="575"/>
      <c r="AA159" s="575"/>
      <c r="AB159" s="575"/>
      <c r="AC159" s="575"/>
      <c r="AD159" s="575"/>
      <c r="AE159" s="575"/>
      <c r="AF159" s="575"/>
      <c r="AG159" s="575"/>
      <c r="AH159" s="575"/>
      <c r="AI159" s="575"/>
      <c r="AJ159" s="575"/>
      <c r="AK159" s="575"/>
      <c r="AL159" s="575"/>
      <c r="AM159" s="575"/>
      <c r="AN159" s="575"/>
      <c r="AO159" s="575"/>
      <c r="AP159" s="575"/>
      <c r="AQ159" s="575"/>
      <c r="AR159" s="575"/>
      <c r="AS159" s="575"/>
      <c r="AT159" s="575"/>
      <c r="AU159" s="575"/>
      <c r="AV159" s="575"/>
      <c r="AW159" s="575"/>
      <c r="AX159" s="575"/>
      <c r="AY159" s="575"/>
      <c r="AZ159" s="575"/>
      <c r="BA159" s="575"/>
      <c r="BB159" s="575"/>
      <c r="BC159" s="575"/>
      <c r="BD159" s="575"/>
      <c r="BE159" s="575"/>
      <c r="BF159" s="575"/>
      <c r="BG159" s="575"/>
      <c r="BH159" s="575"/>
      <c r="BI159" s="575"/>
      <c r="BJ159" s="575"/>
      <c r="BK159" s="575"/>
      <c r="BL159" s="575"/>
      <c r="BM159" s="575"/>
      <c r="BN159" s="575"/>
      <c r="BO159" s="575"/>
      <c r="BP159" s="575"/>
      <c r="BQ159" s="575"/>
      <c r="BR159" s="575"/>
      <c r="BS159" s="575"/>
      <c r="BT159" s="575"/>
      <c r="BU159" s="575"/>
    </row>
    <row r="160" spans="1:73" s="196" customFormat="1" outlineLevel="1" x14ac:dyDescent="0.35">
      <c r="A160" s="213" t="s">
        <v>566</v>
      </c>
      <c r="B160" s="214"/>
      <c r="C160" s="481"/>
      <c r="D160" s="342"/>
      <c r="E160" s="215"/>
      <c r="F160" s="575"/>
      <c r="G160" s="576">
        <f>SUM(G161:G164)</f>
        <v>0</v>
      </c>
      <c r="H160" s="575"/>
      <c r="I160" s="576">
        <f>SUM(I161:I164)</f>
        <v>0</v>
      </c>
      <c r="J160" s="575"/>
      <c r="K160" s="575"/>
      <c r="L160" s="575"/>
      <c r="M160" s="575"/>
      <c r="N160" s="575"/>
      <c r="O160" s="575"/>
      <c r="P160" s="575"/>
      <c r="Q160" s="575"/>
      <c r="R160" s="575"/>
      <c r="S160" s="575"/>
      <c r="T160" s="575"/>
      <c r="U160" s="575"/>
      <c r="V160" s="575"/>
      <c r="W160" s="575"/>
      <c r="X160" s="575"/>
      <c r="Y160" s="575"/>
      <c r="Z160" s="575"/>
      <c r="AA160" s="575"/>
      <c r="AB160" s="575"/>
      <c r="AC160" s="575"/>
      <c r="AD160" s="575"/>
      <c r="AE160" s="575"/>
      <c r="AF160" s="575"/>
      <c r="AG160" s="575"/>
      <c r="AH160" s="575"/>
      <c r="AI160" s="575"/>
      <c r="AJ160" s="575"/>
      <c r="AK160" s="575"/>
      <c r="AL160" s="575"/>
      <c r="AM160" s="575"/>
      <c r="AN160" s="575"/>
      <c r="AO160" s="575"/>
      <c r="AP160" s="575"/>
      <c r="AQ160" s="575"/>
      <c r="AR160" s="575"/>
      <c r="AS160" s="575"/>
      <c r="AT160" s="575"/>
      <c r="AU160" s="575"/>
      <c r="AV160" s="575"/>
      <c r="AW160" s="575"/>
      <c r="AX160" s="575"/>
      <c r="AY160" s="575"/>
      <c r="AZ160" s="575"/>
      <c r="BA160" s="575"/>
      <c r="BB160" s="575"/>
      <c r="BC160" s="575"/>
      <c r="BD160" s="575"/>
      <c r="BE160" s="575"/>
      <c r="BF160" s="575"/>
      <c r="BG160" s="575"/>
      <c r="BH160" s="575"/>
      <c r="BI160" s="575"/>
      <c r="BJ160" s="575"/>
      <c r="BK160" s="575"/>
      <c r="BL160" s="575"/>
      <c r="BM160" s="575"/>
      <c r="BN160" s="575"/>
      <c r="BO160" s="575"/>
      <c r="BP160" s="575"/>
      <c r="BQ160" s="575"/>
      <c r="BR160" s="575"/>
      <c r="BS160" s="575"/>
      <c r="BT160" s="575"/>
      <c r="BU160" s="575"/>
    </row>
    <row r="161" spans="1:73" ht="27.6" outlineLevel="2" x14ac:dyDescent="0.35">
      <c r="A161" s="101" t="s">
        <v>78</v>
      </c>
      <c r="B161" s="173" t="s">
        <v>201</v>
      </c>
      <c r="C161" s="467"/>
      <c r="D161" s="311"/>
      <c r="E161" s="216"/>
      <c r="F161" s="585"/>
      <c r="G161" s="575"/>
      <c r="H161" s="585"/>
      <c r="I161" s="575"/>
      <c r="J161" s="585"/>
      <c r="K161" s="585"/>
      <c r="L161" s="585"/>
      <c r="M161" s="585"/>
      <c r="N161" s="585"/>
      <c r="O161" s="585"/>
      <c r="P161" s="585"/>
      <c r="Q161" s="585"/>
      <c r="R161" s="585"/>
      <c r="S161" s="585"/>
      <c r="T161" s="585"/>
      <c r="U161" s="585"/>
      <c r="V161" s="585"/>
      <c r="W161" s="585"/>
      <c r="X161" s="585"/>
      <c r="Y161" s="585"/>
      <c r="Z161" s="585"/>
      <c r="AA161" s="585"/>
      <c r="AB161" s="585"/>
      <c r="AC161" s="585"/>
      <c r="AD161" s="585"/>
      <c r="AE161" s="585"/>
      <c r="AF161" s="585"/>
      <c r="AG161" s="585"/>
      <c r="AH161" s="585"/>
      <c r="AI161" s="585"/>
      <c r="AJ161" s="585"/>
      <c r="AK161" s="585"/>
      <c r="AL161" s="585"/>
      <c r="AM161" s="585"/>
      <c r="AN161" s="585"/>
      <c r="AO161" s="585"/>
      <c r="AP161" s="585"/>
      <c r="AQ161" s="585"/>
      <c r="AR161" s="585"/>
      <c r="AS161" s="585"/>
      <c r="AT161" s="585"/>
      <c r="AU161" s="585"/>
      <c r="AV161" s="585"/>
      <c r="AW161" s="585"/>
      <c r="AX161" s="585"/>
      <c r="AY161" s="585"/>
      <c r="AZ161" s="585"/>
      <c r="BA161" s="585"/>
      <c r="BB161" s="585"/>
      <c r="BC161" s="585"/>
      <c r="BD161" s="585"/>
      <c r="BE161" s="585"/>
      <c r="BF161" s="585"/>
      <c r="BG161" s="585"/>
      <c r="BH161" s="585"/>
      <c r="BI161" s="585"/>
      <c r="BJ161" s="585"/>
      <c r="BK161" s="585"/>
      <c r="BL161" s="585"/>
      <c r="BM161" s="585"/>
      <c r="BN161" s="585"/>
      <c r="BO161" s="585"/>
      <c r="BP161" s="585"/>
      <c r="BQ161" s="585"/>
      <c r="BR161" s="585"/>
      <c r="BS161" s="585"/>
      <c r="BT161" s="585"/>
      <c r="BU161" s="585"/>
    </row>
    <row r="162" spans="1:73" ht="27.6" outlineLevel="2" x14ac:dyDescent="0.35">
      <c r="A162" s="384" t="s">
        <v>79</v>
      </c>
      <c r="B162" s="352" t="s">
        <v>215</v>
      </c>
      <c r="C162" s="465"/>
      <c r="D162" s="367"/>
      <c r="E162" s="368"/>
      <c r="F162" s="586"/>
      <c r="G162" s="575"/>
      <c r="H162" s="586"/>
      <c r="I162" s="575"/>
      <c r="J162" s="586"/>
      <c r="K162" s="586"/>
      <c r="L162" s="586"/>
      <c r="M162" s="586"/>
      <c r="N162" s="586"/>
      <c r="O162" s="586"/>
      <c r="P162" s="586"/>
      <c r="Q162" s="586"/>
      <c r="R162" s="586"/>
      <c r="S162" s="586"/>
      <c r="T162" s="586"/>
      <c r="U162" s="586"/>
      <c r="V162" s="586"/>
      <c r="W162" s="586"/>
      <c r="X162" s="586"/>
      <c r="Y162" s="586"/>
      <c r="Z162" s="586"/>
      <c r="AA162" s="586"/>
      <c r="AB162" s="586"/>
      <c r="AC162" s="586"/>
      <c r="AD162" s="586"/>
      <c r="AE162" s="586"/>
      <c r="AF162" s="586"/>
      <c r="AG162" s="586"/>
      <c r="AH162" s="586"/>
      <c r="AI162" s="586"/>
      <c r="AJ162" s="586"/>
      <c r="AK162" s="586"/>
      <c r="AL162" s="586"/>
      <c r="AM162" s="586"/>
      <c r="AN162" s="586"/>
      <c r="AO162" s="586"/>
      <c r="AP162" s="586"/>
      <c r="AQ162" s="586"/>
      <c r="AR162" s="586"/>
      <c r="AS162" s="586"/>
      <c r="AT162" s="586"/>
      <c r="AU162" s="586"/>
      <c r="AV162" s="586"/>
      <c r="AW162" s="586"/>
      <c r="AX162" s="586"/>
      <c r="AY162" s="586"/>
      <c r="AZ162" s="586"/>
      <c r="BA162" s="586"/>
      <c r="BB162" s="586"/>
      <c r="BC162" s="586"/>
      <c r="BD162" s="586"/>
      <c r="BE162" s="586"/>
      <c r="BF162" s="586"/>
      <c r="BG162" s="586"/>
      <c r="BH162" s="586"/>
      <c r="BI162" s="586"/>
      <c r="BJ162" s="586"/>
      <c r="BK162" s="586"/>
      <c r="BL162" s="586"/>
      <c r="BM162" s="586"/>
      <c r="BN162" s="586"/>
      <c r="BO162" s="586"/>
      <c r="BP162" s="586"/>
      <c r="BQ162" s="586"/>
      <c r="BR162" s="586"/>
      <c r="BS162" s="586"/>
      <c r="BT162" s="586"/>
      <c r="BU162" s="586"/>
    </row>
    <row r="163" spans="1:73" outlineLevel="2" x14ac:dyDescent="0.35">
      <c r="A163" s="384" t="s">
        <v>80</v>
      </c>
      <c r="B163" s="357" t="s">
        <v>435</v>
      </c>
      <c r="C163" s="464"/>
      <c r="D163" s="358"/>
      <c r="E163" s="366"/>
      <c r="F163" s="586"/>
      <c r="G163" s="575"/>
      <c r="H163" s="586"/>
      <c r="I163" s="575"/>
      <c r="J163" s="586"/>
      <c r="K163" s="586"/>
      <c r="L163" s="586"/>
      <c r="M163" s="586"/>
      <c r="N163" s="586"/>
      <c r="O163" s="586"/>
      <c r="P163" s="586"/>
      <c r="Q163" s="586"/>
      <c r="R163" s="586"/>
      <c r="S163" s="586"/>
      <c r="T163" s="586"/>
      <c r="U163" s="586"/>
      <c r="V163" s="586"/>
      <c r="W163" s="586"/>
      <c r="X163" s="586"/>
      <c r="Y163" s="586"/>
      <c r="Z163" s="586"/>
      <c r="AA163" s="586"/>
      <c r="AB163" s="586"/>
      <c r="AC163" s="586"/>
      <c r="AD163" s="586"/>
      <c r="AE163" s="586"/>
      <c r="AF163" s="586"/>
      <c r="AG163" s="586"/>
      <c r="AH163" s="586"/>
      <c r="AI163" s="586"/>
      <c r="AJ163" s="586"/>
      <c r="AK163" s="586"/>
      <c r="AL163" s="586"/>
      <c r="AM163" s="586"/>
      <c r="AN163" s="586"/>
      <c r="AO163" s="586"/>
      <c r="AP163" s="586"/>
      <c r="AQ163" s="586"/>
      <c r="AR163" s="586"/>
      <c r="AS163" s="586"/>
      <c r="AT163" s="586"/>
      <c r="AU163" s="586"/>
      <c r="AV163" s="586"/>
      <c r="AW163" s="586"/>
      <c r="AX163" s="586"/>
      <c r="AY163" s="586"/>
      <c r="AZ163" s="586"/>
      <c r="BA163" s="586"/>
      <c r="BB163" s="586"/>
      <c r="BC163" s="586"/>
      <c r="BD163" s="586"/>
      <c r="BE163" s="586"/>
      <c r="BF163" s="586"/>
      <c r="BG163" s="586"/>
      <c r="BH163" s="586"/>
      <c r="BI163" s="586"/>
      <c r="BJ163" s="586"/>
      <c r="BK163" s="586"/>
      <c r="BL163" s="586"/>
      <c r="BM163" s="586"/>
      <c r="BN163" s="586"/>
      <c r="BO163" s="586"/>
      <c r="BP163" s="586"/>
      <c r="BQ163" s="586"/>
      <c r="BR163" s="586"/>
      <c r="BS163" s="586"/>
      <c r="BT163" s="586"/>
      <c r="BU163" s="586"/>
    </row>
    <row r="164" spans="1:73" outlineLevel="2" x14ac:dyDescent="0.35">
      <c r="A164" s="384" t="s">
        <v>77</v>
      </c>
      <c r="B164" s="357" t="s">
        <v>434</v>
      </c>
      <c r="C164" s="465"/>
      <c r="D164" s="367"/>
      <c r="E164" s="363"/>
      <c r="F164" s="586"/>
      <c r="G164" s="575"/>
      <c r="H164" s="586"/>
      <c r="I164" s="575"/>
      <c r="J164" s="586"/>
      <c r="K164" s="586"/>
      <c r="L164" s="586"/>
      <c r="M164" s="586"/>
      <c r="N164" s="586"/>
      <c r="O164" s="586"/>
      <c r="P164" s="586"/>
      <c r="Q164" s="586"/>
      <c r="R164" s="586"/>
      <c r="S164" s="586"/>
      <c r="T164" s="586"/>
      <c r="U164" s="586"/>
      <c r="V164" s="586"/>
      <c r="W164" s="586"/>
      <c r="X164" s="586"/>
      <c r="Y164" s="586"/>
      <c r="Z164" s="586"/>
      <c r="AA164" s="586"/>
      <c r="AB164" s="586"/>
      <c r="AC164" s="586"/>
      <c r="AD164" s="586"/>
      <c r="AE164" s="586"/>
      <c r="AF164" s="586"/>
      <c r="AG164" s="586"/>
      <c r="AH164" s="586"/>
      <c r="AI164" s="586"/>
      <c r="AJ164" s="586"/>
      <c r="AK164" s="586"/>
      <c r="AL164" s="586"/>
      <c r="AM164" s="586"/>
      <c r="AN164" s="586"/>
      <c r="AO164" s="586"/>
      <c r="AP164" s="586"/>
      <c r="AQ164" s="586"/>
      <c r="AR164" s="586"/>
      <c r="AS164" s="586"/>
      <c r="AT164" s="586"/>
      <c r="AU164" s="586"/>
      <c r="AV164" s="586"/>
      <c r="AW164" s="586"/>
      <c r="AX164" s="586"/>
      <c r="AY164" s="586"/>
      <c r="AZ164" s="586"/>
      <c r="BA164" s="586"/>
      <c r="BB164" s="586"/>
      <c r="BC164" s="586"/>
      <c r="BD164" s="586"/>
      <c r="BE164" s="586"/>
      <c r="BF164" s="586"/>
      <c r="BG164" s="586"/>
      <c r="BH164" s="586"/>
      <c r="BI164" s="586"/>
      <c r="BJ164" s="586"/>
      <c r="BK164" s="586"/>
      <c r="BL164" s="586"/>
      <c r="BM164" s="586"/>
      <c r="BN164" s="586"/>
      <c r="BO164" s="586"/>
      <c r="BP164" s="586"/>
      <c r="BQ164" s="586"/>
      <c r="BR164" s="586"/>
      <c r="BS164" s="586"/>
      <c r="BT164" s="586"/>
      <c r="BU164" s="586"/>
    </row>
    <row r="165" spans="1:73" outlineLevel="1" x14ac:dyDescent="0.25">
      <c r="A165" s="213" t="s">
        <v>48</v>
      </c>
      <c r="B165" s="215"/>
      <c r="C165" s="482"/>
      <c r="D165" s="312"/>
      <c r="E165" s="215"/>
      <c r="F165" s="576">
        <f>+F166+F169+F170+F171+F172</f>
        <v>0</v>
      </c>
      <c r="G165" s="576">
        <f t="shared" ref="G165:BR165" si="91">+G166+G169+G170+G171+G172</f>
        <v>0</v>
      </c>
      <c r="H165" s="576">
        <f t="shared" si="91"/>
        <v>0</v>
      </c>
      <c r="I165" s="576">
        <f t="shared" si="91"/>
        <v>0</v>
      </c>
      <c r="J165" s="576">
        <f t="shared" si="91"/>
        <v>0</v>
      </c>
      <c r="K165" s="576">
        <f t="shared" si="91"/>
        <v>0</v>
      </c>
      <c r="L165" s="576">
        <f t="shared" si="91"/>
        <v>0</v>
      </c>
      <c r="M165" s="576">
        <f t="shared" si="91"/>
        <v>0</v>
      </c>
      <c r="N165" s="576">
        <f t="shared" si="91"/>
        <v>0</v>
      </c>
      <c r="O165" s="576">
        <f t="shared" si="91"/>
        <v>0</v>
      </c>
      <c r="P165" s="576">
        <f t="shared" si="91"/>
        <v>0</v>
      </c>
      <c r="Q165" s="576">
        <f t="shared" si="91"/>
        <v>0</v>
      </c>
      <c r="R165" s="576">
        <f t="shared" si="91"/>
        <v>0</v>
      </c>
      <c r="S165" s="576">
        <f t="shared" si="91"/>
        <v>0</v>
      </c>
      <c r="T165" s="576">
        <f t="shared" si="91"/>
        <v>0</v>
      </c>
      <c r="U165" s="576">
        <f t="shared" si="91"/>
        <v>0</v>
      </c>
      <c r="V165" s="576">
        <f t="shared" si="91"/>
        <v>0</v>
      </c>
      <c r="W165" s="576">
        <f t="shared" si="91"/>
        <v>0</v>
      </c>
      <c r="X165" s="576">
        <f t="shared" si="91"/>
        <v>0</v>
      </c>
      <c r="Y165" s="576">
        <f t="shared" si="91"/>
        <v>0</v>
      </c>
      <c r="Z165" s="576">
        <f t="shared" si="91"/>
        <v>0</v>
      </c>
      <c r="AA165" s="576">
        <f t="shared" si="91"/>
        <v>0</v>
      </c>
      <c r="AB165" s="576">
        <f t="shared" si="91"/>
        <v>0</v>
      </c>
      <c r="AC165" s="576">
        <f t="shared" si="91"/>
        <v>0</v>
      </c>
      <c r="AD165" s="576">
        <f t="shared" si="91"/>
        <v>0</v>
      </c>
      <c r="AE165" s="576">
        <f t="shared" si="91"/>
        <v>0</v>
      </c>
      <c r="AF165" s="576">
        <f t="shared" si="91"/>
        <v>0</v>
      </c>
      <c r="AG165" s="576">
        <f t="shared" si="91"/>
        <v>0</v>
      </c>
      <c r="AH165" s="576">
        <f t="shared" si="91"/>
        <v>0</v>
      </c>
      <c r="AI165" s="576">
        <f t="shared" si="91"/>
        <v>0</v>
      </c>
      <c r="AJ165" s="576">
        <f t="shared" si="91"/>
        <v>0</v>
      </c>
      <c r="AK165" s="576">
        <f t="shared" si="91"/>
        <v>0</v>
      </c>
      <c r="AL165" s="576">
        <f t="shared" si="91"/>
        <v>0</v>
      </c>
      <c r="AM165" s="576">
        <f t="shared" si="91"/>
        <v>0</v>
      </c>
      <c r="AN165" s="576">
        <f t="shared" si="91"/>
        <v>0</v>
      </c>
      <c r="AO165" s="576">
        <f t="shared" si="91"/>
        <v>0</v>
      </c>
      <c r="AP165" s="576">
        <f t="shared" si="91"/>
        <v>0</v>
      </c>
      <c r="AQ165" s="576">
        <f t="shared" si="91"/>
        <v>0</v>
      </c>
      <c r="AR165" s="576">
        <f t="shared" si="91"/>
        <v>0</v>
      </c>
      <c r="AS165" s="576">
        <f t="shared" si="91"/>
        <v>0</v>
      </c>
      <c r="AT165" s="576">
        <f t="shared" si="91"/>
        <v>0</v>
      </c>
      <c r="AU165" s="576">
        <f t="shared" si="91"/>
        <v>0</v>
      </c>
      <c r="AV165" s="576">
        <f t="shared" si="91"/>
        <v>0</v>
      </c>
      <c r="AW165" s="576">
        <f t="shared" si="91"/>
        <v>0</v>
      </c>
      <c r="AX165" s="576">
        <f t="shared" si="91"/>
        <v>0</v>
      </c>
      <c r="AY165" s="576">
        <f t="shared" si="91"/>
        <v>0</v>
      </c>
      <c r="AZ165" s="576">
        <f t="shared" si="91"/>
        <v>0</v>
      </c>
      <c r="BA165" s="576">
        <f t="shared" si="91"/>
        <v>0</v>
      </c>
      <c r="BB165" s="576">
        <f t="shared" si="91"/>
        <v>0</v>
      </c>
      <c r="BC165" s="576">
        <f t="shared" si="91"/>
        <v>0</v>
      </c>
      <c r="BD165" s="576">
        <f t="shared" si="91"/>
        <v>0</v>
      </c>
      <c r="BE165" s="576">
        <f t="shared" si="91"/>
        <v>0</v>
      </c>
      <c r="BF165" s="576">
        <f t="shared" si="91"/>
        <v>0</v>
      </c>
      <c r="BG165" s="576">
        <f t="shared" si="91"/>
        <v>0</v>
      </c>
      <c r="BH165" s="576">
        <f t="shared" si="91"/>
        <v>0</v>
      </c>
      <c r="BI165" s="576">
        <f t="shared" si="91"/>
        <v>0</v>
      </c>
      <c r="BJ165" s="576">
        <f t="shared" si="91"/>
        <v>0</v>
      </c>
      <c r="BK165" s="576">
        <f t="shared" si="91"/>
        <v>0</v>
      </c>
      <c r="BL165" s="576">
        <f t="shared" si="91"/>
        <v>0</v>
      </c>
      <c r="BM165" s="576">
        <f t="shared" si="91"/>
        <v>0</v>
      </c>
      <c r="BN165" s="576">
        <f t="shared" si="91"/>
        <v>0</v>
      </c>
      <c r="BO165" s="576">
        <f t="shared" si="91"/>
        <v>0</v>
      </c>
      <c r="BP165" s="576">
        <f t="shared" si="91"/>
        <v>0</v>
      </c>
      <c r="BQ165" s="576">
        <f t="shared" si="91"/>
        <v>0</v>
      </c>
      <c r="BR165" s="576">
        <f t="shared" si="91"/>
        <v>0</v>
      </c>
      <c r="BS165" s="576">
        <f t="shared" ref="BS165:BU165" si="92">+BS166+BS169+BS170+BS171+BS172</f>
        <v>0</v>
      </c>
      <c r="BT165" s="576">
        <f t="shared" si="92"/>
        <v>0</v>
      </c>
      <c r="BU165" s="576">
        <f t="shared" si="92"/>
        <v>0</v>
      </c>
    </row>
    <row r="166" spans="1:73" outlineLevel="2" x14ac:dyDescent="0.25">
      <c r="A166" s="101" t="s">
        <v>38</v>
      </c>
      <c r="B166" s="201"/>
      <c r="C166" s="463"/>
      <c r="D166" s="333"/>
      <c r="E166" s="296"/>
      <c r="F166" s="584">
        <f t="shared" ref="F166:Y166" si="93">SUM(F167:F168)</f>
        <v>0</v>
      </c>
      <c r="G166" s="584">
        <f t="shared" si="93"/>
        <v>0</v>
      </c>
      <c r="H166" s="584">
        <f t="shared" si="93"/>
        <v>0</v>
      </c>
      <c r="I166" s="584">
        <f t="shared" si="93"/>
        <v>0</v>
      </c>
      <c r="J166" s="584">
        <f t="shared" si="93"/>
        <v>0</v>
      </c>
      <c r="K166" s="584">
        <f t="shared" si="93"/>
        <v>0</v>
      </c>
      <c r="L166" s="584">
        <f t="shared" si="93"/>
        <v>0</v>
      </c>
      <c r="M166" s="584">
        <f t="shared" si="93"/>
        <v>0</v>
      </c>
      <c r="N166" s="584">
        <f t="shared" si="93"/>
        <v>0</v>
      </c>
      <c r="O166" s="584">
        <f t="shared" si="93"/>
        <v>0</v>
      </c>
      <c r="P166" s="584">
        <f t="shared" si="93"/>
        <v>0</v>
      </c>
      <c r="Q166" s="584">
        <f t="shared" si="93"/>
        <v>0</v>
      </c>
      <c r="R166" s="584">
        <f t="shared" si="93"/>
        <v>0</v>
      </c>
      <c r="S166" s="584">
        <f t="shared" si="93"/>
        <v>0</v>
      </c>
      <c r="T166" s="584">
        <f t="shared" si="93"/>
        <v>0</v>
      </c>
      <c r="U166" s="584">
        <f t="shared" si="93"/>
        <v>0</v>
      </c>
      <c r="V166" s="584">
        <f t="shared" si="93"/>
        <v>0</v>
      </c>
      <c r="W166" s="584">
        <f t="shared" si="93"/>
        <v>0</v>
      </c>
      <c r="X166" s="584">
        <f t="shared" si="93"/>
        <v>0</v>
      </c>
      <c r="Y166" s="584">
        <f t="shared" si="93"/>
        <v>0</v>
      </c>
      <c r="Z166" s="584">
        <f t="shared" ref="Z166:BU166" si="94">SUM(Z167:Z168)</f>
        <v>0</v>
      </c>
      <c r="AA166" s="584">
        <f t="shared" si="94"/>
        <v>0</v>
      </c>
      <c r="AB166" s="584">
        <f t="shared" si="94"/>
        <v>0</v>
      </c>
      <c r="AC166" s="584">
        <f t="shared" si="94"/>
        <v>0</v>
      </c>
      <c r="AD166" s="584">
        <f t="shared" si="94"/>
        <v>0</v>
      </c>
      <c r="AE166" s="584">
        <f t="shared" si="94"/>
        <v>0</v>
      </c>
      <c r="AF166" s="584">
        <f t="shared" si="94"/>
        <v>0</v>
      </c>
      <c r="AG166" s="584">
        <f t="shared" si="94"/>
        <v>0</v>
      </c>
      <c r="AH166" s="584">
        <f t="shared" si="94"/>
        <v>0</v>
      </c>
      <c r="AI166" s="584">
        <f t="shared" si="94"/>
        <v>0</v>
      </c>
      <c r="AJ166" s="584">
        <f t="shared" si="94"/>
        <v>0</v>
      </c>
      <c r="AK166" s="584">
        <f t="shared" si="94"/>
        <v>0</v>
      </c>
      <c r="AL166" s="584">
        <f t="shared" si="94"/>
        <v>0</v>
      </c>
      <c r="AM166" s="584">
        <f t="shared" si="94"/>
        <v>0</v>
      </c>
      <c r="AN166" s="584">
        <f t="shared" si="94"/>
        <v>0</v>
      </c>
      <c r="AO166" s="584">
        <f t="shared" si="94"/>
        <v>0</v>
      </c>
      <c r="AP166" s="584">
        <f t="shared" si="94"/>
        <v>0</v>
      </c>
      <c r="AQ166" s="584">
        <f t="shared" si="94"/>
        <v>0</v>
      </c>
      <c r="AR166" s="584">
        <f t="shared" si="94"/>
        <v>0</v>
      </c>
      <c r="AS166" s="584">
        <f t="shared" si="94"/>
        <v>0</v>
      </c>
      <c r="AT166" s="584">
        <f t="shared" si="94"/>
        <v>0</v>
      </c>
      <c r="AU166" s="584">
        <f t="shared" si="94"/>
        <v>0</v>
      </c>
      <c r="AV166" s="584">
        <f t="shared" si="94"/>
        <v>0</v>
      </c>
      <c r="AW166" s="584">
        <f t="shared" si="94"/>
        <v>0</v>
      </c>
      <c r="AX166" s="584">
        <f t="shared" si="94"/>
        <v>0</v>
      </c>
      <c r="AY166" s="584">
        <f t="shared" si="94"/>
        <v>0</v>
      </c>
      <c r="AZ166" s="584">
        <f t="shared" si="94"/>
        <v>0</v>
      </c>
      <c r="BA166" s="584">
        <f t="shared" si="94"/>
        <v>0</v>
      </c>
      <c r="BB166" s="584">
        <f t="shared" si="94"/>
        <v>0</v>
      </c>
      <c r="BC166" s="584">
        <f t="shared" si="94"/>
        <v>0</v>
      </c>
      <c r="BD166" s="584">
        <f t="shared" si="94"/>
        <v>0</v>
      </c>
      <c r="BE166" s="584">
        <f t="shared" si="94"/>
        <v>0</v>
      </c>
      <c r="BF166" s="584">
        <f t="shared" si="94"/>
        <v>0</v>
      </c>
      <c r="BG166" s="584">
        <f t="shared" si="94"/>
        <v>0</v>
      </c>
      <c r="BH166" s="584">
        <f t="shared" si="94"/>
        <v>0</v>
      </c>
      <c r="BI166" s="584">
        <f t="shared" si="94"/>
        <v>0</v>
      </c>
      <c r="BJ166" s="584">
        <f t="shared" si="94"/>
        <v>0</v>
      </c>
      <c r="BK166" s="584">
        <f t="shared" si="94"/>
        <v>0</v>
      </c>
      <c r="BL166" s="584">
        <f t="shared" si="94"/>
        <v>0</v>
      </c>
      <c r="BM166" s="584">
        <f t="shared" si="94"/>
        <v>0</v>
      </c>
      <c r="BN166" s="584">
        <f t="shared" si="94"/>
        <v>0</v>
      </c>
      <c r="BO166" s="584">
        <f t="shared" si="94"/>
        <v>0</v>
      </c>
      <c r="BP166" s="584">
        <f t="shared" si="94"/>
        <v>0</v>
      </c>
      <c r="BQ166" s="584">
        <f t="shared" si="94"/>
        <v>0</v>
      </c>
      <c r="BR166" s="584">
        <f t="shared" si="94"/>
        <v>0</v>
      </c>
      <c r="BS166" s="584">
        <f t="shared" si="94"/>
        <v>0</v>
      </c>
      <c r="BT166" s="584">
        <f t="shared" si="94"/>
        <v>0</v>
      </c>
      <c r="BU166" s="584">
        <f t="shared" si="94"/>
        <v>0</v>
      </c>
    </row>
    <row r="167" spans="1:73" s="209" customFormat="1" outlineLevel="2" x14ac:dyDescent="0.3">
      <c r="A167" s="420" t="s">
        <v>298</v>
      </c>
      <c r="B167" s="350" t="s">
        <v>123</v>
      </c>
      <c r="C167" s="466"/>
      <c r="D167" s="371"/>
      <c r="E167" s="361"/>
      <c r="F167" s="575"/>
      <c r="G167" s="653"/>
      <c r="H167" s="653"/>
      <c r="I167" s="653"/>
      <c r="J167" s="653"/>
      <c r="K167" s="653"/>
      <c r="L167" s="653"/>
      <c r="M167" s="653"/>
      <c r="N167" s="653"/>
      <c r="O167" s="653"/>
      <c r="P167" s="653"/>
      <c r="Q167" s="653"/>
      <c r="R167" s="653"/>
      <c r="S167" s="653"/>
      <c r="T167" s="653"/>
      <c r="U167" s="653"/>
      <c r="V167" s="653"/>
      <c r="W167" s="653"/>
      <c r="X167" s="653"/>
      <c r="Y167" s="653"/>
      <c r="Z167" s="653"/>
      <c r="AA167" s="653"/>
      <c r="AB167" s="653"/>
      <c r="AC167" s="653"/>
      <c r="AD167" s="653"/>
      <c r="AE167" s="575"/>
      <c r="AF167" s="575"/>
      <c r="AG167" s="575"/>
      <c r="AH167" s="575"/>
      <c r="AI167" s="575"/>
      <c r="AJ167" s="575"/>
      <c r="AK167" s="575"/>
      <c r="AL167" s="575"/>
      <c r="AM167" s="575"/>
      <c r="AN167" s="575"/>
      <c r="AO167" s="575"/>
      <c r="AP167" s="575"/>
      <c r="AQ167" s="575"/>
      <c r="AR167" s="575"/>
      <c r="AS167" s="575"/>
      <c r="AT167" s="575"/>
      <c r="AU167" s="575"/>
      <c r="AV167" s="575"/>
      <c r="AW167" s="575"/>
      <c r="AX167" s="575"/>
      <c r="AY167" s="575"/>
      <c r="AZ167" s="575"/>
      <c r="BA167" s="575"/>
      <c r="BB167" s="575"/>
      <c r="BC167" s="575"/>
      <c r="BD167" s="575"/>
      <c r="BE167" s="575"/>
      <c r="BF167" s="575"/>
      <c r="BG167" s="575"/>
      <c r="BH167" s="575"/>
      <c r="BI167" s="575"/>
      <c r="BJ167" s="575"/>
      <c r="BK167" s="575"/>
      <c r="BL167" s="575"/>
      <c r="BM167" s="575"/>
      <c r="BN167" s="575"/>
      <c r="BO167" s="575"/>
      <c r="BP167" s="575"/>
      <c r="BQ167" s="575"/>
      <c r="BR167" s="575"/>
      <c r="BS167" s="575"/>
      <c r="BT167" s="575"/>
      <c r="BU167" s="575"/>
    </row>
    <row r="168" spans="1:73" s="200" customFormat="1" ht="41.4" outlineLevel="2" x14ac:dyDescent="0.3">
      <c r="A168" s="420" t="s">
        <v>426</v>
      </c>
      <c r="B168" s="364" t="s">
        <v>433</v>
      </c>
      <c r="C168" s="462"/>
      <c r="D168" s="369"/>
      <c r="E168" s="364"/>
      <c r="F168" s="575"/>
      <c r="G168" s="575"/>
      <c r="H168" s="575"/>
      <c r="I168" s="575"/>
      <c r="J168" s="575"/>
      <c r="K168" s="575"/>
      <c r="L168" s="575"/>
      <c r="M168" s="575"/>
      <c r="N168" s="575"/>
      <c r="O168" s="575"/>
      <c r="P168" s="575"/>
      <c r="Q168" s="575"/>
      <c r="R168" s="575"/>
      <c r="S168" s="575"/>
      <c r="T168" s="575"/>
      <c r="U168" s="575"/>
      <c r="V168" s="575"/>
      <c r="W168" s="575"/>
      <c r="X168" s="575"/>
      <c r="Y168" s="575"/>
      <c r="Z168" s="575"/>
      <c r="AA168" s="575"/>
      <c r="AB168" s="575"/>
      <c r="AC168" s="575"/>
      <c r="AD168" s="575"/>
      <c r="AE168" s="575"/>
      <c r="AF168" s="575"/>
      <c r="AG168" s="575"/>
      <c r="AH168" s="575"/>
      <c r="AI168" s="575"/>
      <c r="AJ168" s="575"/>
      <c r="AK168" s="575"/>
      <c r="AL168" s="575"/>
      <c r="AM168" s="575"/>
      <c r="AN168" s="575"/>
      <c r="AO168" s="575"/>
      <c r="AP168" s="575"/>
      <c r="AQ168" s="575"/>
      <c r="AR168" s="575"/>
      <c r="AS168" s="575"/>
      <c r="AT168" s="575"/>
      <c r="AU168" s="575"/>
      <c r="AV168" s="575"/>
      <c r="AW168" s="575"/>
      <c r="AX168" s="575"/>
      <c r="AY168" s="575"/>
      <c r="AZ168" s="575"/>
      <c r="BA168" s="575"/>
      <c r="BB168" s="575"/>
      <c r="BC168" s="575"/>
      <c r="BD168" s="575"/>
      <c r="BE168" s="575"/>
      <c r="BF168" s="575"/>
      <c r="BG168" s="575"/>
      <c r="BH168" s="575"/>
      <c r="BI168" s="575"/>
      <c r="BJ168" s="575"/>
      <c r="BK168" s="575"/>
      <c r="BL168" s="575"/>
      <c r="BM168" s="575"/>
      <c r="BN168" s="575"/>
      <c r="BO168" s="575"/>
      <c r="BP168" s="575"/>
      <c r="BQ168" s="575"/>
      <c r="BR168" s="575"/>
      <c r="BS168" s="575"/>
      <c r="BT168" s="575"/>
      <c r="BU168" s="575"/>
    </row>
    <row r="169" spans="1:73" outlineLevel="2" x14ac:dyDescent="0.25">
      <c r="A169" s="378" t="s">
        <v>39</v>
      </c>
      <c r="B169" s="357"/>
      <c r="C169" s="464"/>
      <c r="D169" s="370"/>
      <c r="E169" s="366"/>
      <c r="F169" s="575"/>
      <c r="G169" s="653"/>
      <c r="H169" s="653"/>
      <c r="I169" s="653"/>
      <c r="J169" s="653"/>
      <c r="K169" s="653"/>
      <c r="L169" s="653"/>
      <c r="M169" s="653"/>
      <c r="N169" s="653"/>
      <c r="O169" s="653"/>
      <c r="P169" s="653"/>
      <c r="Q169" s="653"/>
      <c r="R169" s="653"/>
      <c r="S169" s="653"/>
      <c r="T169" s="653"/>
      <c r="U169" s="653"/>
      <c r="V169" s="653"/>
      <c r="W169" s="653"/>
      <c r="X169" s="653"/>
      <c r="Y169" s="653"/>
      <c r="Z169" s="653"/>
      <c r="AA169" s="653"/>
      <c r="AB169" s="653"/>
      <c r="AC169" s="653"/>
      <c r="AD169" s="653"/>
      <c r="AE169" s="575"/>
      <c r="AF169" s="575"/>
      <c r="AG169" s="575"/>
      <c r="AH169" s="575"/>
      <c r="AI169" s="575"/>
      <c r="AJ169" s="575"/>
      <c r="AK169" s="575"/>
      <c r="AL169" s="575"/>
      <c r="AM169" s="575"/>
      <c r="AN169" s="575"/>
      <c r="AO169" s="575"/>
      <c r="AP169" s="575"/>
      <c r="AQ169" s="575"/>
      <c r="AR169" s="575"/>
      <c r="AS169" s="575"/>
      <c r="AT169" s="575"/>
      <c r="AU169" s="575"/>
      <c r="AV169" s="575"/>
      <c r="AW169" s="575"/>
      <c r="AX169" s="575"/>
      <c r="AY169" s="575"/>
      <c r="AZ169" s="575"/>
      <c r="BA169" s="575"/>
      <c r="BB169" s="575"/>
      <c r="BC169" s="575"/>
      <c r="BD169" s="575"/>
      <c r="BE169" s="575"/>
      <c r="BF169" s="575"/>
      <c r="BG169" s="575"/>
      <c r="BH169" s="575"/>
      <c r="BI169" s="575"/>
      <c r="BJ169" s="575"/>
      <c r="BK169" s="575"/>
      <c r="BL169" s="575"/>
      <c r="BM169" s="575"/>
      <c r="BN169" s="575"/>
      <c r="BO169" s="575"/>
      <c r="BP169" s="575"/>
      <c r="BQ169" s="575"/>
      <c r="BR169" s="575"/>
      <c r="BS169" s="575"/>
      <c r="BT169" s="575"/>
      <c r="BU169" s="575"/>
    </row>
    <row r="170" spans="1:73" outlineLevel="2" x14ac:dyDescent="0.25">
      <c r="A170" s="378" t="s">
        <v>37</v>
      </c>
      <c r="B170" s="357"/>
      <c r="C170" s="464"/>
      <c r="D170" s="370"/>
      <c r="E170" s="366"/>
      <c r="F170" s="575"/>
      <c r="G170" s="575"/>
      <c r="H170" s="575"/>
      <c r="I170" s="575"/>
      <c r="J170" s="575"/>
      <c r="K170" s="575"/>
      <c r="L170" s="575"/>
      <c r="M170" s="575"/>
      <c r="N170" s="575"/>
      <c r="O170" s="575"/>
      <c r="P170" s="575"/>
      <c r="Q170" s="575"/>
      <c r="R170" s="575"/>
      <c r="S170" s="575"/>
      <c r="T170" s="575"/>
      <c r="U170" s="575"/>
      <c r="V170" s="575"/>
      <c r="W170" s="575"/>
      <c r="X170" s="575"/>
      <c r="Y170" s="575"/>
      <c r="Z170" s="575"/>
      <c r="AA170" s="575"/>
      <c r="AB170" s="575"/>
      <c r="AC170" s="575"/>
      <c r="AD170" s="575"/>
      <c r="AE170" s="575"/>
      <c r="AF170" s="575"/>
      <c r="AG170" s="575"/>
      <c r="AH170" s="575"/>
      <c r="AI170" s="575"/>
      <c r="AJ170" s="575"/>
      <c r="AK170" s="575"/>
      <c r="AL170" s="575"/>
      <c r="AM170" s="575"/>
      <c r="AN170" s="575"/>
      <c r="AO170" s="575"/>
      <c r="AP170" s="575"/>
      <c r="AQ170" s="575"/>
      <c r="AR170" s="575"/>
      <c r="AS170" s="575"/>
      <c r="AT170" s="575"/>
      <c r="AU170" s="575"/>
      <c r="AV170" s="575"/>
      <c r="AW170" s="575"/>
      <c r="AX170" s="575"/>
      <c r="AY170" s="575"/>
      <c r="AZ170" s="575"/>
      <c r="BA170" s="575"/>
      <c r="BB170" s="575"/>
      <c r="BC170" s="575"/>
      <c r="BD170" s="575"/>
      <c r="BE170" s="575"/>
      <c r="BF170" s="575"/>
      <c r="BG170" s="575"/>
      <c r="BH170" s="575"/>
      <c r="BI170" s="575"/>
      <c r="BJ170" s="575"/>
      <c r="BK170" s="575"/>
      <c r="BL170" s="575"/>
      <c r="BM170" s="575"/>
      <c r="BN170" s="575"/>
      <c r="BO170" s="575"/>
      <c r="BP170" s="575"/>
      <c r="BQ170" s="575"/>
      <c r="BR170" s="575"/>
      <c r="BS170" s="575"/>
      <c r="BT170" s="575"/>
      <c r="BU170" s="575"/>
    </row>
    <row r="171" spans="1:73" outlineLevel="2" x14ac:dyDescent="0.25">
      <c r="A171" s="378" t="s">
        <v>581</v>
      </c>
      <c r="B171" s="357"/>
      <c r="C171" s="464"/>
      <c r="D171" s="370"/>
      <c r="E171" s="366"/>
      <c r="F171" s="575"/>
      <c r="G171" s="575"/>
      <c r="H171" s="575"/>
      <c r="I171" s="575"/>
      <c r="J171" s="575"/>
      <c r="K171" s="575"/>
      <c r="L171" s="575"/>
      <c r="M171" s="575"/>
      <c r="N171" s="575"/>
      <c r="O171" s="575"/>
      <c r="P171" s="575"/>
      <c r="Q171" s="575"/>
      <c r="R171" s="575"/>
      <c r="S171" s="575"/>
      <c r="T171" s="575"/>
      <c r="U171" s="575"/>
      <c r="V171" s="575"/>
      <c r="W171" s="575"/>
      <c r="X171" s="575"/>
      <c r="Y171" s="575"/>
      <c r="Z171" s="575"/>
      <c r="AA171" s="575"/>
      <c r="AB171" s="575"/>
      <c r="AC171" s="575"/>
      <c r="AD171" s="575"/>
      <c r="AE171" s="575"/>
      <c r="AF171" s="575"/>
      <c r="AG171" s="575"/>
      <c r="AH171" s="575"/>
      <c r="AI171" s="575"/>
      <c r="AJ171" s="575"/>
      <c r="AK171" s="575"/>
      <c r="AL171" s="575"/>
      <c r="AM171" s="575"/>
      <c r="AN171" s="575"/>
      <c r="AO171" s="575"/>
      <c r="AP171" s="575"/>
      <c r="AQ171" s="575"/>
      <c r="AR171" s="575"/>
      <c r="AS171" s="575"/>
      <c r="AT171" s="575"/>
      <c r="AU171" s="575"/>
      <c r="AV171" s="575"/>
      <c r="AW171" s="575"/>
      <c r="AX171" s="575"/>
      <c r="AY171" s="575"/>
      <c r="AZ171" s="575"/>
      <c r="BA171" s="575"/>
      <c r="BB171" s="575"/>
      <c r="BC171" s="575"/>
      <c r="BD171" s="575"/>
      <c r="BE171" s="575"/>
      <c r="BF171" s="575"/>
      <c r="BG171" s="575"/>
      <c r="BH171" s="575"/>
      <c r="BI171" s="575"/>
      <c r="BJ171" s="575"/>
      <c r="BK171" s="575"/>
      <c r="BL171" s="575"/>
      <c r="BM171" s="575"/>
      <c r="BN171" s="575"/>
      <c r="BO171" s="575"/>
      <c r="BP171" s="575"/>
      <c r="BQ171" s="575"/>
      <c r="BR171" s="575"/>
      <c r="BS171" s="575"/>
      <c r="BT171" s="575"/>
      <c r="BU171" s="575"/>
    </row>
    <row r="172" spans="1:73" outlineLevel="2" x14ac:dyDescent="0.25">
      <c r="A172" s="378" t="s">
        <v>41</v>
      </c>
      <c r="B172" s="357" t="s">
        <v>211</v>
      </c>
      <c r="C172" s="464"/>
      <c r="D172" s="370"/>
      <c r="E172" s="366"/>
      <c r="F172" s="575"/>
      <c r="G172" s="653"/>
      <c r="H172" s="653"/>
      <c r="I172" s="653"/>
      <c r="J172" s="653"/>
      <c r="K172" s="653"/>
      <c r="L172" s="653"/>
      <c r="M172" s="653"/>
      <c r="N172" s="653"/>
      <c r="O172" s="653"/>
      <c r="P172" s="653"/>
      <c r="Q172" s="653"/>
      <c r="R172" s="653"/>
      <c r="S172" s="653"/>
      <c r="T172" s="653"/>
      <c r="U172" s="653"/>
      <c r="V172" s="653"/>
      <c r="W172" s="653"/>
      <c r="X172" s="653"/>
      <c r="Y172" s="653"/>
      <c r="Z172" s="653"/>
      <c r="AA172" s="653"/>
      <c r="AB172" s="653"/>
      <c r="AC172" s="653"/>
      <c r="AD172" s="653"/>
      <c r="AE172" s="575"/>
      <c r="AF172" s="575"/>
      <c r="AG172" s="575"/>
      <c r="AH172" s="575"/>
      <c r="AI172" s="575"/>
      <c r="AJ172" s="575"/>
      <c r="AK172" s="575"/>
      <c r="AL172" s="575"/>
      <c r="AM172" s="575"/>
      <c r="AN172" s="575"/>
      <c r="AO172" s="575"/>
      <c r="AP172" s="575"/>
      <c r="AQ172" s="575"/>
      <c r="AR172" s="575"/>
      <c r="AS172" s="575"/>
      <c r="AT172" s="575"/>
      <c r="AU172" s="575"/>
      <c r="AV172" s="575"/>
      <c r="AW172" s="575"/>
      <c r="AX172" s="575"/>
      <c r="AY172" s="575"/>
      <c r="AZ172" s="575"/>
      <c r="BA172" s="575"/>
      <c r="BB172" s="575"/>
      <c r="BC172" s="575"/>
      <c r="BD172" s="575"/>
      <c r="BE172" s="575"/>
      <c r="BF172" s="575"/>
      <c r="BG172" s="575"/>
      <c r="BH172" s="575"/>
      <c r="BI172" s="575"/>
      <c r="BJ172" s="575"/>
      <c r="BK172" s="575"/>
      <c r="BL172" s="575"/>
      <c r="BM172" s="575"/>
      <c r="BN172" s="575"/>
      <c r="BO172" s="575"/>
      <c r="BP172" s="575"/>
      <c r="BQ172" s="575"/>
      <c r="BR172" s="575"/>
      <c r="BS172" s="575"/>
      <c r="BT172" s="575"/>
      <c r="BU172" s="575"/>
    </row>
    <row r="173" spans="1:73" ht="27.6" outlineLevel="1" x14ac:dyDescent="0.35">
      <c r="A173" s="112" t="s">
        <v>427</v>
      </c>
      <c r="B173" s="173" t="s">
        <v>306</v>
      </c>
      <c r="C173" s="467"/>
      <c r="D173" s="338"/>
      <c r="E173" s="208"/>
      <c r="F173" s="575"/>
      <c r="G173" s="653"/>
      <c r="H173" s="653"/>
      <c r="I173" s="653"/>
      <c r="J173" s="653"/>
      <c r="K173" s="653"/>
      <c r="L173" s="653"/>
      <c r="M173" s="653"/>
      <c r="N173" s="653"/>
      <c r="O173" s="653"/>
      <c r="P173" s="653"/>
      <c r="Q173" s="653"/>
      <c r="R173" s="653"/>
      <c r="S173" s="653"/>
      <c r="T173" s="653"/>
      <c r="U173" s="653"/>
      <c r="V173" s="653"/>
      <c r="W173" s="653"/>
      <c r="X173" s="653"/>
      <c r="Y173" s="653"/>
      <c r="Z173" s="653"/>
      <c r="AA173" s="653"/>
      <c r="AB173" s="653"/>
      <c r="AC173" s="653"/>
      <c r="AD173" s="653"/>
      <c r="AE173" s="575"/>
      <c r="AF173" s="575"/>
      <c r="AG173" s="575"/>
      <c r="AH173" s="575"/>
      <c r="AI173" s="575"/>
      <c r="AJ173" s="575"/>
      <c r="AK173" s="575"/>
      <c r="AL173" s="575"/>
      <c r="AM173" s="575"/>
      <c r="AN173" s="575"/>
      <c r="AO173" s="575"/>
      <c r="AP173" s="575"/>
      <c r="AQ173" s="575"/>
      <c r="AR173" s="575"/>
      <c r="AS173" s="575"/>
      <c r="AT173" s="575"/>
      <c r="AU173" s="575"/>
      <c r="AV173" s="575"/>
      <c r="AW173" s="575"/>
      <c r="AX173" s="575"/>
      <c r="AY173" s="575"/>
      <c r="AZ173" s="575"/>
      <c r="BA173" s="575"/>
      <c r="BB173" s="575"/>
      <c r="BC173" s="575"/>
      <c r="BD173" s="575"/>
      <c r="BE173" s="575"/>
      <c r="BF173" s="575"/>
      <c r="BG173" s="575"/>
      <c r="BH173" s="575"/>
      <c r="BI173" s="575"/>
      <c r="BJ173" s="575"/>
      <c r="BK173" s="575"/>
      <c r="BL173" s="575"/>
      <c r="BM173" s="575"/>
      <c r="BN173" s="575"/>
      <c r="BO173" s="575"/>
      <c r="BP173" s="575"/>
      <c r="BQ173" s="575"/>
      <c r="BR173" s="575"/>
      <c r="BS173" s="575"/>
      <c r="BT173" s="575"/>
      <c r="BU173" s="575"/>
    </row>
    <row r="174" spans="1:73" ht="41.4" outlineLevel="1" x14ac:dyDescent="0.25">
      <c r="A174" s="300" t="s">
        <v>45</v>
      </c>
      <c r="B174" s="302" t="s">
        <v>432</v>
      </c>
      <c r="C174" s="480"/>
      <c r="D174" s="339"/>
      <c r="E174" s="301"/>
      <c r="F174" s="587">
        <f t="shared" ref="F174:AK174" si="95">F127+F142+F147</f>
        <v>0</v>
      </c>
      <c r="G174" s="587">
        <f t="shared" si="95"/>
        <v>0</v>
      </c>
      <c r="H174" s="587">
        <f t="shared" si="95"/>
        <v>0</v>
      </c>
      <c r="I174" s="587">
        <f t="shared" si="95"/>
        <v>0</v>
      </c>
      <c r="J174" s="587">
        <f t="shared" si="95"/>
        <v>0</v>
      </c>
      <c r="K174" s="587">
        <f t="shared" si="95"/>
        <v>0</v>
      </c>
      <c r="L174" s="587">
        <f t="shared" si="95"/>
        <v>0</v>
      </c>
      <c r="M174" s="587">
        <f t="shared" si="95"/>
        <v>0</v>
      </c>
      <c r="N174" s="587">
        <f t="shared" si="95"/>
        <v>0</v>
      </c>
      <c r="O174" s="587">
        <f t="shared" si="95"/>
        <v>0</v>
      </c>
      <c r="P174" s="587">
        <f t="shared" si="95"/>
        <v>0</v>
      </c>
      <c r="Q174" s="587">
        <f t="shared" si="95"/>
        <v>0</v>
      </c>
      <c r="R174" s="587">
        <f t="shared" si="95"/>
        <v>0</v>
      </c>
      <c r="S174" s="587">
        <f t="shared" si="95"/>
        <v>0</v>
      </c>
      <c r="T174" s="587">
        <f t="shared" si="95"/>
        <v>0</v>
      </c>
      <c r="U174" s="587">
        <f t="shared" si="95"/>
        <v>0</v>
      </c>
      <c r="V174" s="587">
        <f t="shared" si="95"/>
        <v>0</v>
      </c>
      <c r="W174" s="587">
        <f t="shared" si="95"/>
        <v>0</v>
      </c>
      <c r="X174" s="587">
        <f t="shared" si="95"/>
        <v>0</v>
      </c>
      <c r="Y174" s="587">
        <f t="shared" si="95"/>
        <v>0</v>
      </c>
      <c r="Z174" s="587">
        <f t="shared" si="95"/>
        <v>0</v>
      </c>
      <c r="AA174" s="587">
        <f t="shared" si="95"/>
        <v>0</v>
      </c>
      <c r="AB174" s="587">
        <f t="shared" si="95"/>
        <v>0</v>
      </c>
      <c r="AC174" s="587">
        <f t="shared" si="95"/>
        <v>0</v>
      </c>
      <c r="AD174" s="587">
        <f t="shared" si="95"/>
        <v>0</v>
      </c>
      <c r="AE174" s="587">
        <f t="shared" si="95"/>
        <v>0</v>
      </c>
      <c r="AF174" s="587">
        <f t="shared" si="95"/>
        <v>0</v>
      </c>
      <c r="AG174" s="587">
        <f t="shared" si="95"/>
        <v>0</v>
      </c>
      <c r="AH174" s="587">
        <f t="shared" si="95"/>
        <v>0</v>
      </c>
      <c r="AI174" s="587">
        <f t="shared" si="95"/>
        <v>0</v>
      </c>
      <c r="AJ174" s="587">
        <f t="shared" si="95"/>
        <v>0</v>
      </c>
      <c r="AK174" s="587">
        <f t="shared" si="95"/>
        <v>0</v>
      </c>
      <c r="AL174" s="587">
        <f t="shared" ref="AL174:BQ174" si="96">AL127+AL142+AL147</f>
        <v>0</v>
      </c>
      <c r="AM174" s="587">
        <f t="shared" si="96"/>
        <v>0</v>
      </c>
      <c r="AN174" s="587">
        <f t="shared" si="96"/>
        <v>0</v>
      </c>
      <c r="AO174" s="587">
        <f t="shared" si="96"/>
        <v>0</v>
      </c>
      <c r="AP174" s="587">
        <f t="shared" si="96"/>
        <v>0</v>
      </c>
      <c r="AQ174" s="587">
        <f t="shared" si="96"/>
        <v>0</v>
      </c>
      <c r="AR174" s="587">
        <f t="shared" si="96"/>
        <v>0</v>
      </c>
      <c r="AS174" s="587">
        <f t="shared" si="96"/>
        <v>0</v>
      </c>
      <c r="AT174" s="587">
        <f t="shared" si="96"/>
        <v>0</v>
      </c>
      <c r="AU174" s="587">
        <f t="shared" si="96"/>
        <v>0</v>
      </c>
      <c r="AV174" s="587">
        <f t="shared" si="96"/>
        <v>0</v>
      </c>
      <c r="AW174" s="587">
        <f t="shared" si="96"/>
        <v>0</v>
      </c>
      <c r="AX174" s="587">
        <f t="shared" si="96"/>
        <v>0</v>
      </c>
      <c r="AY174" s="587">
        <f t="shared" si="96"/>
        <v>0</v>
      </c>
      <c r="AZ174" s="587">
        <f t="shared" si="96"/>
        <v>0</v>
      </c>
      <c r="BA174" s="587">
        <f t="shared" si="96"/>
        <v>0</v>
      </c>
      <c r="BB174" s="587">
        <f t="shared" si="96"/>
        <v>0</v>
      </c>
      <c r="BC174" s="587">
        <f t="shared" si="96"/>
        <v>0</v>
      </c>
      <c r="BD174" s="587">
        <f t="shared" si="96"/>
        <v>0</v>
      </c>
      <c r="BE174" s="587">
        <f t="shared" si="96"/>
        <v>0</v>
      </c>
      <c r="BF174" s="587">
        <f t="shared" si="96"/>
        <v>0</v>
      </c>
      <c r="BG174" s="587">
        <f t="shared" si="96"/>
        <v>0</v>
      </c>
      <c r="BH174" s="587">
        <f t="shared" si="96"/>
        <v>0</v>
      </c>
      <c r="BI174" s="587">
        <f t="shared" si="96"/>
        <v>0</v>
      </c>
      <c r="BJ174" s="587">
        <f t="shared" si="96"/>
        <v>0</v>
      </c>
      <c r="BK174" s="587">
        <f t="shared" si="96"/>
        <v>0</v>
      </c>
      <c r="BL174" s="587">
        <f t="shared" si="96"/>
        <v>0</v>
      </c>
      <c r="BM174" s="587">
        <f t="shared" si="96"/>
        <v>0</v>
      </c>
      <c r="BN174" s="587">
        <f t="shared" si="96"/>
        <v>0</v>
      </c>
      <c r="BO174" s="587">
        <f t="shared" si="96"/>
        <v>0</v>
      </c>
      <c r="BP174" s="587">
        <f t="shared" si="96"/>
        <v>0</v>
      </c>
      <c r="BQ174" s="587">
        <f t="shared" si="96"/>
        <v>0</v>
      </c>
      <c r="BR174" s="587">
        <f t="shared" ref="BR174:BU174" si="97">BR127+BR142+BR147</f>
        <v>0</v>
      </c>
      <c r="BS174" s="587">
        <f t="shared" si="97"/>
        <v>0</v>
      </c>
      <c r="BT174" s="587">
        <f t="shared" si="97"/>
        <v>0</v>
      </c>
      <c r="BU174" s="587">
        <f t="shared" si="97"/>
        <v>0</v>
      </c>
    </row>
    <row r="175" spans="1:73" s="212" customFormat="1" outlineLevel="1" x14ac:dyDescent="0.25">
      <c r="A175" s="217" t="s">
        <v>46</v>
      </c>
      <c r="B175" s="218"/>
      <c r="C175" s="483"/>
      <c r="D175" s="343"/>
      <c r="E175" s="218"/>
      <c r="F175" s="568"/>
      <c r="G175" s="568" t="str">
        <f t="shared" ref="G175:AL175" si="98">IFERROR(G174/G127,"")</f>
        <v/>
      </c>
      <c r="H175" s="568" t="str">
        <f t="shared" si="98"/>
        <v/>
      </c>
      <c r="I175" s="568" t="str">
        <f t="shared" si="98"/>
        <v/>
      </c>
      <c r="J175" s="568" t="str">
        <f t="shared" si="98"/>
        <v/>
      </c>
      <c r="K175" s="568" t="str">
        <f t="shared" si="98"/>
        <v/>
      </c>
      <c r="L175" s="568" t="str">
        <f t="shared" si="98"/>
        <v/>
      </c>
      <c r="M175" s="568" t="str">
        <f t="shared" si="98"/>
        <v/>
      </c>
      <c r="N175" s="568" t="str">
        <f t="shared" si="98"/>
        <v/>
      </c>
      <c r="O175" s="568" t="str">
        <f t="shared" si="98"/>
        <v/>
      </c>
      <c r="P175" s="568" t="str">
        <f t="shared" si="98"/>
        <v/>
      </c>
      <c r="Q175" s="568" t="str">
        <f t="shared" si="98"/>
        <v/>
      </c>
      <c r="R175" s="568" t="str">
        <f t="shared" si="98"/>
        <v/>
      </c>
      <c r="S175" s="568" t="str">
        <f t="shared" si="98"/>
        <v/>
      </c>
      <c r="T175" s="568" t="str">
        <f t="shared" si="98"/>
        <v/>
      </c>
      <c r="U175" s="568" t="str">
        <f t="shared" si="98"/>
        <v/>
      </c>
      <c r="V175" s="568" t="str">
        <f t="shared" si="98"/>
        <v/>
      </c>
      <c r="W175" s="568" t="str">
        <f t="shared" si="98"/>
        <v/>
      </c>
      <c r="X175" s="568" t="str">
        <f t="shared" si="98"/>
        <v/>
      </c>
      <c r="Y175" s="568" t="str">
        <f t="shared" si="98"/>
        <v/>
      </c>
      <c r="Z175" s="568" t="str">
        <f t="shared" si="98"/>
        <v/>
      </c>
      <c r="AA175" s="568" t="str">
        <f t="shared" si="98"/>
        <v/>
      </c>
      <c r="AB175" s="568" t="str">
        <f t="shared" si="98"/>
        <v/>
      </c>
      <c r="AC175" s="568" t="str">
        <f t="shared" si="98"/>
        <v/>
      </c>
      <c r="AD175" s="568" t="str">
        <f t="shared" si="98"/>
        <v/>
      </c>
      <c r="AE175" s="568" t="str">
        <f t="shared" si="98"/>
        <v/>
      </c>
      <c r="AF175" s="568" t="str">
        <f t="shared" si="98"/>
        <v/>
      </c>
      <c r="AG175" s="568" t="str">
        <f t="shared" si="98"/>
        <v/>
      </c>
      <c r="AH175" s="568" t="str">
        <f t="shared" si="98"/>
        <v/>
      </c>
      <c r="AI175" s="568" t="str">
        <f t="shared" si="98"/>
        <v/>
      </c>
      <c r="AJ175" s="568" t="str">
        <f t="shared" si="98"/>
        <v/>
      </c>
      <c r="AK175" s="568" t="str">
        <f t="shared" si="98"/>
        <v/>
      </c>
      <c r="AL175" s="568" t="str">
        <f t="shared" si="98"/>
        <v/>
      </c>
      <c r="AM175" s="568" t="str">
        <f t="shared" ref="AM175:BR175" si="99">IFERROR(AM174/AM127,"")</f>
        <v/>
      </c>
      <c r="AN175" s="568" t="str">
        <f t="shared" si="99"/>
        <v/>
      </c>
      <c r="AO175" s="568" t="str">
        <f t="shared" si="99"/>
        <v/>
      </c>
      <c r="AP175" s="568" t="str">
        <f t="shared" si="99"/>
        <v/>
      </c>
      <c r="AQ175" s="568" t="str">
        <f t="shared" si="99"/>
        <v/>
      </c>
      <c r="AR175" s="568" t="str">
        <f t="shared" si="99"/>
        <v/>
      </c>
      <c r="AS175" s="568" t="str">
        <f t="shared" si="99"/>
        <v/>
      </c>
      <c r="AT175" s="568" t="str">
        <f t="shared" si="99"/>
        <v/>
      </c>
      <c r="AU175" s="568" t="str">
        <f t="shared" si="99"/>
        <v/>
      </c>
      <c r="AV175" s="568" t="str">
        <f t="shared" si="99"/>
        <v/>
      </c>
      <c r="AW175" s="568" t="str">
        <f t="shared" si="99"/>
        <v/>
      </c>
      <c r="AX175" s="568" t="str">
        <f t="shared" si="99"/>
        <v/>
      </c>
      <c r="AY175" s="568" t="str">
        <f t="shared" si="99"/>
        <v/>
      </c>
      <c r="AZ175" s="568" t="str">
        <f t="shared" si="99"/>
        <v/>
      </c>
      <c r="BA175" s="568" t="str">
        <f t="shared" si="99"/>
        <v/>
      </c>
      <c r="BB175" s="568" t="str">
        <f t="shared" si="99"/>
        <v/>
      </c>
      <c r="BC175" s="568" t="str">
        <f t="shared" si="99"/>
        <v/>
      </c>
      <c r="BD175" s="568" t="str">
        <f t="shared" si="99"/>
        <v/>
      </c>
      <c r="BE175" s="568" t="str">
        <f t="shared" si="99"/>
        <v/>
      </c>
      <c r="BF175" s="568" t="str">
        <f t="shared" si="99"/>
        <v/>
      </c>
      <c r="BG175" s="568" t="str">
        <f t="shared" si="99"/>
        <v/>
      </c>
      <c r="BH175" s="568" t="str">
        <f t="shared" si="99"/>
        <v/>
      </c>
      <c r="BI175" s="568" t="str">
        <f t="shared" si="99"/>
        <v/>
      </c>
      <c r="BJ175" s="568" t="str">
        <f t="shared" si="99"/>
        <v/>
      </c>
      <c r="BK175" s="568" t="str">
        <f t="shared" si="99"/>
        <v/>
      </c>
      <c r="BL175" s="568" t="str">
        <f t="shared" si="99"/>
        <v/>
      </c>
      <c r="BM175" s="568" t="str">
        <f t="shared" si="99"/>
        <v/>
      </c>
      <c r="BN175" s="568" t="str">
        <f t="shared" si="99"/>
        <v/>
      </c>
      <c r="BO175" s="568" t="str">
        <f t="shared" si="99"/>
        <v/>
      </c>
      <c r="BP175" s="568" t="str">
        <f t="shared" si="99"/>
        <v/>
      </c>
      <c r="BQ175" s="568" t="str">
        <f t="shared" si="99"/>
        <v/>
      </c>
      <c r="BR175" s="568" t="str">
        <f t="shared" si="99"/>
        <v/>
      </c>
      <c r="BS175" s="568" t="str">
        <f t="shared" ref="BS175:BU175" si="100">IFERROR(BS174/BS127,"")</f>
        <v/>
      </c>
      <c r="BT175" s="568" t="str">
        <f t="shared" si="100"/>
        <v/>
      </c>
      <c r="BU175" s="568" t="str">
        <f t="shared" si="100"/>
        <v/>
      </c>
    </row>
    <row r="176" spans="1:73" outlineLevel="2" x14ac:dyDescent="0.25">
      <c r="A176" s="112" t="s">
        <v>300</v>
      </c>
      <c r="B176" s="219"/>
      <c r="C176" s="463"/>
      <c r="D176" s="344"/>
      <c r="E176" s="211"/>
      <c r="F176" s="584">
        <f t="shared" ref="F176" si="101">+F177+F178</f>
        <v>0</v>
      </c>
      <c r="G176" s="584">
        <f>+G177+G178</f>
        <v>0</v>
      </c>
      <c r="H176" s="584">
        <f t="shared" ref="H176:Y176" si="102">+H177+H178</f>
        <v>0</v>
      </c>
      <c r="I176" s="584">
        <f t="shared" si="102"/>
        <v>0</v>
      </c>
      <c r="J176" s="584">
        <f t="shared" si="102"/>
        <v>0</v>
      </c>
      <c r="K176" s="584">
        <f t="shared" si="102"/>
        <v>0</v>
      </c>
      <c r="L176" s="584">
        <f t="shared" si="102"/>
        <v>0</v>
      </c>
      <c r="M176" s="584">
        <f t="shared" si="102"/>
        <v>0</v>
      </c>
      <c r="N176" s="584">
        <f t="shared" si="102"/>
        <v>0</v>
      </c>
      <c r="O176" s="584">
        <f t="shared" si="102"/>
        <v>0</v>
      </c>
      <c r="P176" s="584">
        <f t="shared" si="102"/>
        <v>0</v>
      </c>
      <c r="Q176" s="584">
        <f t="shared" si="102"/>
        <v>0</v>
      </c>
      <c r="R176" s="584">
        <f t="shared" si="102"/>
        <v>0</v>
      </c>
      <c r="S176" s="584">
        <f t="shared" si="102"/>
        <v>0</v>
      </c>
      <c r="T176" s="584">
        <f t="shared" si="102"/>
        <v>0</v>
      </c>
      <c r="U176" s="584">
        <f t="shared" si="102"/>
        <v>0</v>
      </c>
      <c r="V176" s="584">
        <f t="shared" si="102"/>
        <v>0</v>
      </c>
      <c r="W176" s="584">
        <f t="shared" si="102"/>
        <v>0</v>
      </c>
      <c r="X176" s="584">
        <f t="shared" si="102"/>
        <v>0</v>
      </c>
      <c r="Y176" s="584">
        <f t="shared" si="102"/>
        <v>0</v>
      </c>
      <c r="Z176" s="584">
        <f t="shared" ref="Z176:BU176" si="103">+Z177+Z178</f>
        <v>0</v>
      </c>
      <c r="AA176" s="584">
        <f t="shared" si="103"/>
        <v>0</v>
      </c>
      <c r="AB176" s="584">
        <f t="shared" si="103"/>
        <v>0</v>
      </c>
      <c r="AC176" s="584">
        <f t="shared" si="103"/>
        <v>0</v>
      </c>
      <c r="AD176" s="584">
        <f t="shared" si="103"/>
        <v>0</v>
      </c>
      <c r="AE176" s="584">
        <f t="shared" si="103"/>
        <v>0</v>
      </c>
      <c r="AF176" s="584">
        <f t="shared" si="103"/>
        <v>0</v>
      </c>
      <c r="AG176" s="584">
        <f t="shared" si="103"/>
        <v>0</v>
      </c>
      <c r="AH176" s="584">
        <f t="shared" si="103"/>
        <v>0</v>
      </c>
      <c r="AI176" s="584">
        <f t="shared" si="103"/>
        <v>0</v>
      </c>
      <c r="AJ176" s="584">
        <f t="shared" si="103"/>
        <v>0</v>
      </c>
      <c r="AK176" s="584">
        <f t="shared" si="103"/>
        <v>0</v>
      </c>
      <c r="AL176" s="584">
        <f t="shared" si="103"/>
        <v>0</v>
      </c>
      <c r="AM176" s="584">
        <f t="shared" si="103"/>
        <v>0</v>
      </c>
      <c r="AN176" s="584">
        <f t="shared" si="103"/>
        <v>0</v>
      </c>
      <c r="AO176" s="584">
        <f t="shared" si="103"/>
        <v>0</v>
      </c>
      <c r="AP176" s="584">
        <f t="shared" si="103"/>
        <v>0</v>
      </c>
      <c r="AQ176" s="584">
        <f t="shared" si="103"/>
        <v>0</v>
      </c>
      <c r="AR176" s="584">
        <f t="shared" si="103"/>
        <v>0</v>
      </c>
      <c r="AS176" s="584">
        <f t="shared" si="103"/>
        <v>0</v>
      </c>
      <c r="AT176" s="584">
        <f t="shared" si="103"/>
        <v>0</v>
      </c>
      <c r="AU176" s="584">
        <f t="shared" si="103"/>
        <v>0</v>
      </c>
      <c r="AV176" s="584">
        <f t="shared" si="103"/>
        <v>0</v>
      </c>
      <c r="AW176" s="584">
        <f t="shared" si="103"/>
        <v>0</v>
      </c>
      <c r="AX176" s="584">
        <f t="shared" si="103"/>
        <v>0</v>
      </c>
      <c r="AY176" s="584">
        <f t="shared" si="103"/>
        <v>0</v>
      </c>
      <c r="AZ176" s="584">
        <f t="shared" si="103"/>
        <v>0</v>
      </c>
      <c r="BA176" s="584">
        <f t="shared" si="103"/>
        <v>0</v>
      </c>
      <c r="BB176" s="584">
        <f t="shared" si="103"/>
        <v>0</v>
      </c>
      <c r="BC176" s="584">
        <f t="shared" si="103"/>
        <v>0</v>
      </c>
      <c r="BD176" s="584">
        <f t="shared" si="103"/>
        <v>0</v>
      </c>
      <c r="BE176" s="584">
        <f t="shared" si="103"/>
        <v>0</v>
      </c>
      <c r="BF176" s="584">
        <f t="shared" si="103"/>
        <v>0</v>
      </c>
      <c r="BG176" s="584">
        <f t="shared" si="103"/>
        <v>0</v>
      </c>
      <c r="BH176" s="584">
        <f t="shared" si="103"/>
        <v>0</v>
      </c>
      <c r="BI176" s="584">
        <f t="shared" si="103"/>
        <v>0</v>
      </c>
      <c r="BJ176" s="584">
        <f t="shared" si="103"/>
        <v>0</v>
      </c>
      <c r="BK176" s="584">
        <f t="shared" si="103"/>
        <v>0</v>
      </c>
      <c r="BL176" s="584">
        <f t="shared" si="103"/>
        <v>0</v>
      </c>
      <c r="BM176" s="584">
        <f t="shared" si="103"/>
        <v>0</v>
      </c>
      <c r="BN176" s="584">
        <f t="shared" si="103"/>
        <v>0</v>
      </c>
      <c r="BO176" s="584">
        <f t="shared" si="103"/>
        <v>0</v>
      </c>
      <c r="BP176" s="584">
        <f t="shared" si="103"/>
        <v>0</v>
      </c>
      <c r="BQ176" s="584">
        <f t="shared" si="103"/>
        <v>0</v>
      </c>
      <c r="BR176" s="584">
        <f t="shared" si="103"/>
        <v>0</v>
      </c>
      <c r="BS176" s="584">
        <f t="shared" si="103"/>
        <v>0</v>
      </c>
      <c r="BT176" s="584">
        <f t="shared" si="103"/>
        <v>0</v>
      </c>
      <c r="BU176" s="584">
        <f t="shared" si="103"/>
        <v>0</v>
      </c>
    </row>
    <row r="177" spans="1:73" outlineLevel="2" x14ac:dyDescent="0.25">
      <c r="A177" s="422" t="s">
        <v>125</v>
      </c>
      <c r="B177" s="357" t="s">
        <v>124</v>
      </c>
      <c r="C177" s="464"/>
      <c r="D177" s="372"/>
      <c r="E177" s="363"/>
      <c r="F177" s="575"/>
      <c r="G177" s="653"/>
      <c r="H177" s="653"/>
      <c r="I177" s="653"/>
      <c r="J177" s="653"/>
      <c r="K177" s="653"/>
      <c r="L177" s="653"/>
      <c r="M177" s="653"/>
      <c r="N177" s="653"/>
      <c r="O177" s="653"/>
      <c r="P177" s="653"/>
      <c r="Q177" s="653"/>
      <c r="R177" s="653"/>
      <c r="S177" s="653"/>
      <c r="T177" s="653"/>
      <c r="U177" s="653"/>
      <c r="V177" s="653"/>
      <c r="W177" s="653"/>
      <c r="X177" s="653"/>
      <c r="Y177" s="653"/>
      <c r="Z177" s="653"/>
      <c r="AA177" s="653"/>
      <c r="AB177" s="653"/>
      <c r="AC177" s="653"/>
      <c r="AD177" s="653"/>
      <c r="AE177" s="575"/>
      <c r="AF177" s="575"/>
      <c r="AG177" s="575"/>
      <c r="AH177" s="575"/>
      <c r="AI177" s="575"/>
      <c r="AJ177" s="575"/>
      <c r="AK177" s="575"/>
      <c r="AL177" s="575"/>
      <c r="AM177" s="575"/>
      <c r="AN177" s="575"/>
      <c r="AO177" s="575"/>
      <c r="AP177" s="575"/>
      <c r="AQ177" s="575"/>
      <c r="AR177" s="575"/>
      <c r="AS177" s="575"/>
      <c r="AT177" s="575"/>
      <c r="AU177" s="575"/>
      <c r="AV177" s="575"/>
      <c r="AW177" s="575"/>
      <c r="AX177" s="575"/>
      <c r="AY177" s="575"/>
      <c r="AZ177" s="575"/>
      <c r="BA177" s="575"/>
      <c r="BB177" s="575"/>
      <c r="BC177" s="575"/>
      <c r="BD177" s="575"/>
      <c r="BE177" s="575"/>
      <c r="BF177" s="575"/>
      <c r="BG177" s="575"/>
      <c r="BH177" s="575"/>
      <c r="BI177" s="575"/>
      <c r="BJ177" s="575"/>
      <c r="BK177" s="575"/>
      <c r="BL177" s="575"/>
      <c r="BM177" s="575"/>
      <c r="BN177" s="575"/>
      <c r="BO177" s="575"/>
      <c r="BP177" s="575"/>
      <c r="BQ177" s="575"/>
      <c r="BR177" s="575"/>
      <c r="BS177" s="575"/>
      <c r="BT177" s="575"/>
      <c r="BU177" s="575"/>
    </row>
    <row r="178" spans="1:73" outlineLevel="2" x14ac:dyDescent="0.25">
      <c r="A178" s="422" t="s">
        <v>126</v>
      </c>
      <c r="B178" s="352" t="s">
        <v>202</v>
      </c>
      <c r="C178" s="465"/>
      <c r="D178" s="373"/>
      <c r="E178" s="368"/>
      <c r="F178" s="575"/>
      <c r="G178" s="653"/>
      <c r="H178" s="653"/>
      <c r="I178" s="653"/>
      <c r="J178" s="653"/>
      <c r="K178" s="653"/>
      <c r="L178" s="653"/>
      <c r="M178" s="653"/>
      <c r="N178" s="653"/>
      <c r="O178" s="653"/>
      <c r="P178" s="653"/>
      <c r="Q178" s="653"/>
      <c r="R178" s="653"/>
      <c r="S178" s="653"/>
      <c r="T178" s="653"/>
      <c r="U178" s="653"/>
      <c r="V178" s="653"/>
      <c r="W178" s="653"/>
      <c r="X178" s="653"/>
      <c r="Y178" s="653"/>
      <c r="Z178" s="653"/>
      <c r="AA178" s="653"/>
      <c r="AB178" s="653"/>
      <c r="AC178" s="653"/>
      <c r="AD178" s="653"/>
      <c r="AE178" s="575"/>
      <c r="AF178" s="575"/>
      <c r="AG178" s="575"/>
      <c r="AH178" s="575"/>
      <c r="AI178" s="575"/>
      <c r="AJ178" s="575"/>
      <c r="AK178" s="575"/>
      <c r="AL178" s="575"/>
      <c r="AM178" s="575"/>
      <c r="AN178" s="575"/>
      <c r="AO178" s="575"/>
      <c r="AP178" s="575"/>
      <c r="AQ178" s="575"/>
      <c r="AR178" s="575"/>
      <c r="AS178" s="575"/>
      <c r="AT178" s="575"/>
      <c r="AU178" s="575"/>
      <c r="AV178" s="575"/>
      <c r="AW178" s="575"/>
      <c r="AX178" s="575"/>
      <c r="AY178" s="575"/>
      <c r="AZ178" s="575"/>
      <c r="BA178" s="575"/>
      <c r="BB178" s="575"/>
      <c r="BC178" s="575"/>
      <c r="BD178" s="575"/>
      <c r="BE178" s="575"/>
      <c r="BF178" s="575"/>
      <c r="BG178" s="575"/>
      <c r="BH178" s="575"/>
      <c r="BI178" s="575"/>
      <c r="BJ178" s="575"/>
      <c r="BK178" s="575"/>
      <c r="BL178" s="575"/>
      <c r="BM178" s="575"/>
      <c r="BN178" s="575"/>
      <c r="BO178" s="575"/>
      <c r="BP178" s="575"/>
      <c r="BQ178" s="575"/>
      <c r="BR178" s="575"/>
      <c r="BS178" s="575"/>
      <c r="BT178" s="575"/>
      <c r="BU178" s="575"/>
    </row>
    <row r="179" spans="1:73" outlineLevel="2" x14ac:dyDescent="0.25">
      <c r="A179" s="378" t="s">
        <v>49</v>
      </c>
      <c r="B179" s="357"/>
      <c r="C179" s="464"/>
      <c r="D179" s="372"/>
      <c r="E179" s="359"/>
      <c r="F179" s="575"/>
      <c r="G179" s="582">
        <f t="shared" ref="G179" si="104">SUM(G180:G183)</f>
        <v>0</v>
      </c>
      <c r="H179" s="575"/>
      <c r="I179" s="582">
        <f t="shared" ref="I179" si="105">SUM(I180:I183)</f>
        <v>0</v>
      </c>
      <c r="J179" s="575"/>
      <c r="K179" s="575"/>
      <c r="L179" s="575"/>
      <c r="M179" s="575"/>
      <c r="N179" s="575"/>
      <c r="O179" s="575"/>
      <c r="P179" s="575"/>
      <c r="Q179" s="575"/>
      <c r="R179" s="575"/>
      <c r="S179" s="575"/>
      <c r="T179" s="575"/>
      <c r="U179" s="575"/>
      <c r="V179" s="575"/>
      <c r="W179" s="575"/>
      <c r="X179" s="575"/>
      <c r="Y179" s="575"/>
      <c r="Z179" s="575"/>
      <c r="AA179" s="575"/>
      <c r="AB179" s="575"/>
      <c r="AC179" s="575"/>
      <c r="AD179" s="575"/>
      <c r="AE179" s="575"/>
      <c r="AF179" s="575"/>
      <c r="AG179" s="575"/>
      <c r="AH179" s="575"/>
      <c r="AI179" s="575"/>
      <c r="AJ179" s="575"/>
      <c r="AK179" s="575"/>
      <c r="AL179" s="575"/>
      <c r="AM179" s="575"/>
      <c r="AN179" s="575"/>
      <c r="AO179" s="575"/>
      <c r="AP179" s="575"/>
      <c r="AQ179" s="575"/>
      <c r="AR179" s="575"/>
      <c r="AS179" s="575"/>
      <c r="AT179" s="575"/>
      <c r="AU179" s="575"/>
      <c r="AV179" s="575"/>
      <c r="AW179" s="575"/>
      <c r="AX179" s="575"/>
      <c r="AY179" s="575"/>
      <c r="AZ179" s="575"/>
      <c r="BA179" s="575"/>
      <c r="BB179" s="575"/>
      <c r="BC179" s="575"/>
      <c r="BD179" s="575"/>
      <c r="BE179" s="575"/>
      <c r="BF179" s="575"/>
      <c r="BG179" s="575"/>
      <c r="BH179" s="575"/>
      <c r="BI179" s="575"/>
      <c r="BJ179" s="575"/>
      <c r="BK179" s="575"/>
      <c r="BL179" s="575"/>
      <c r="BM179" s="575"/>
      <c r="BN179" s="575"/>
      <c r="BO179" s="575"/>
      <c r="BP179" s="575"/>
      <c r="BQ179" s="575"/>
      <c r="BR179" s="575"/>
      <c r="BS179" s="575"/>
      <c r="BT179" s="575"/>
      <c r="BU179" s="575"/>
    </row>
    <row r="180" spans="1:73" s="200" customFormat="1" outlineLevel="2" x14ac:dyDescent="0.3">
      <c r="A180" s="420" t="s">
        <v>127</v>
      </c>
      <c r="B180" s="350" t="s">
        <v>301</v>
      </c>
      <c r="C180" s="466"/>
      <c r="D180" s="374"/>
      <c r="E180" s="350"/>
      <c r="F180" s="588"/>
      <c r="G180" s="575"/>
      <c r="H180" s="588"/>
      <c r="I180" s="575"/>
      <c r="J180" s="588"/>
      <c r="K180" s="588"/>
      <c r="L180" s="588"/>
      <c r="M180" s="588"/>
      <c r="N180" s="588"/>
      <c r="O180" s="588"/>
      <c r="P180" s="588"/>
      <c r="Q180" s="588"/>
      <c r="R180" s="588"/>
      <c r="S180" s="588"/>
      <c r="T180" s="588"/>
      <c r="U180" s="588"/>
      <c r="V180" s="588"/>
      <c r="W180" s="588"/>
      <c r="X180" s="588"/>
      <c r="Y180" s="588"/>
      <c r="Z180" s="588"/>
      <c r="AA180" s="588"/>
      <c r="AB180" s="588"/>
      <c r="AC180" s="588"/>
      <c r="AD180" s="588"/>
      <c r="AE180" s="588"/>
      <c r="AF180" s="588"/>
      <c r="AG180" s="588"/>
      <c r="AH180" s="588"/>
      <c r="AI180" s="588"/>
      <c r="AJ180" s="588"/>
      <c r="AK180" s="588"/>
      <c r="AL180" s="588"/>
      <c r="AM180" s="588"/>
      <c r="AN180" s="588"/>
      <c r="AO180" s="588"/>
      <c r="AP180" s="588"/>
      <c r="AQ180" s="588"/>
      <c r="AR180" s="588"/>
      <c r="AS180" s="588"/>
      <c r="AT180" s="588"/>
      <c r="AU180" s="588"/>
      <c r="AV180" s="588"/>
      <c r="AW180" s="588"/>
      <c r="AX180" s="588"/>
      <c r="AY180" s="588"/>
      <c r="AZ180" s="588"/>
      <c r="BA180" s="588"/>
      <c r="BB180" s="588"/>
      <c r="BC180" s="588"/>
      <c r="BD180" s="588"/>
      <c r="BE180" s="588"/>
      <c r="BF180" s="588"/>
      <c r="BG180" s="588"/>
      <c r="BH180" s="588"/>
      <c r="BI180" s="588"/>
      <c r="BJ180" s="588"/>
      <c r="BK180" s="588"/>
      <c r="BL180" s="588"/>
      <c r="BM180" s="588"/>
      <c r="BN180" s="588"/>
      <c r="BO180" s="588"/>
      <c r="BP180" s="588"/>
      <c r="BQ180" s="588"/>
      <c r="BR180" s="588"/>
      <c r="BS180" s="588"/>
      <c r="BT180" s="588"/>
      <c r="BU180" s="588"/>
    </row>
    <row r="181" spans="1:73" s="200" customFormat="1" outlineLevel="2" x14ac:dyDescent="0.3">
      <c r="A181" s="420" t="s">
        <v>128</v>
      </c>
      <c r="B181" s="350" t="s">
        <v>301</v>
      </c>
      <c r="C181" s="466"/>
      <c r="D181" s="374"/>
      <c r="E181" s="350"/>
      <c r="F181" s="583"/>
      <c r="G181" s="575"/>
      <c r="H181" s="583"/>
      <c r="I181" s="575"/>
      <c r="J181" s="583"/>
      <c r="K181" s="583"/>
      <c r="L181" s="583"/>
      <c r="M181" s="583"/>
      <c r="N181" s="583"/>
      <c r="O181" s="583"/>
      <c r="P181" s="583"/>
      <c r="Q181" s="583"/>
      <c r="R181" s="583"/>
      <c r="S181" s="583"/>
      <c r="T181" s="583"/>
      <c r="U181" s="583"/>
      <c r="V181" s="583"/>
      <c r="W181" s="583"/>
      <c r="X181" s="583"/>
      <c r="Y181" s="583"/>
      <c r="Z181" s="583"/>
      <c r="AA181" s="583"/>
      <c r="AB181" s="583"/>
      <c r="AC181" s="583"/>
      <c r="AD181" s="583"/>
      <c r="AE181" s="583"/>
      <c r="AF181" s="583"/>
      <c r="AG181" s="583"/>
      <c r="AH181" s="583"/>
      <c r="AI181" s="583"/>
      <c r="AJ181" s="583"/>
      <c r="AK181" s="583"/>
      <c r="AL181" s="583"/>
      <c r="AM181" s="583"/>
      <c r="AN181" s="583"/>
      <c r="AO181" s="583"/>
      <c r="AP181" s="583"/>
      <c r="AQ181" s="583"/>
      <c r="AR181" s="583"/>
      <c r="AS181" s="583"/>
      <c r="AT181" s="583"/>
      <c r="AU181" s="583"/>
      <c r="AV181" s="583"/>
      <c r="AW181" s="583"/>
      <c r="AX181" s="583"/>
      <c r="AY181" s="583"/>
      <c r="AZ181" s="583"/>
      <c r="BA181" s="583"/>
      <c r="BB181" s="583"/>
      <c r="BC181" s="583"/>
      <c r="BD181" s="583"/>
      <c r="BE181" s="583"/>
      <c r="BF181" s="583"/>
      <c r="BG181" s="583"/>
      <c r="BH181" s="583"/>
      <c r="BI181" s="583"/>
      <c r="BJ181" s="583"/>
      <c r="BK181" s="583"/>
      <c r="BL181" s="583"/>
      <c r="BM181" s="583"/>
      <c r="BN181" s="583"/>
      <c r="BO181" s="583"/>
      <c r="BP181" s="583"/>
      <c r="BQ181" s="583"/>
      <c r="BR181" s="583"/>
      <c r="BS181" s="583"/>
      <c r="BT181" s="583"/>
      <c r="BU181" s="583"/>
    </row>
    <row r="182" spans="1:73" s="200" customFormat="1" outlineLevel="2" x14ac:dyDescent="0.3">
      <c r="A182" s="420" t="s">
        <v>129</v>
      </c>
      <c r="B182" s="350" t="s">
        <v>301</v>
      </c>
      <c r="C182" s="466"/>
      <c r="D182" s="374"/>
      <c r="E182" s="350"/>
      <c r="F182" s="583"/>
      <c r="G182" s="575"/>
      <c r="H182" s="583"/>
      <c r="I182" s="575"/>
      <c r="J182" s="583"/>
      <c r="K182" s="583"/>
      <c r="L182" s="583"/>
      <c r="M182" s="583"/>
      <c r="N182" s="583"/>
      <c r="O182" s="583"/>
      <c r="P182" s="583"/>
      <c r="Q182" s="583"/>
      <c r="R182" s="583"/>
      <c r="S182" s="583"/>
      <c r="T182" s="583"/>
      <c r="U182" s="583"/>
      <c r="V182" s="583"/>
      <c r="W182" s="583"/>
      <c r="X182" s="583"/>
      <c r="Y182" s="583"/>
      <c r="Z182" s="583"/>
      <c r="AA182" s="583"/>
      <c r="AB182" s="583"/>
      <c r="AC182" s="583"/>
      <c r="AD182" s="583"/>
      <c r="AE182" s="583"/>
      <c r="AF182" s="583"/>
      <c r="AG182" s="583"/>
      <c r="AH182" s="583"/>
      <c r="AI182" s="583"/>
      <c r="AJ182" s="583"/>
      <c r="AK182" s="583"/>
      <c r="AL182" s="583"/>
      <c r="AM182" s="583"/>
      <c r="AN182" s="583"/>
      <c r="AO182" s="583"/>
      <c r="AP182" s="583"/>
      <c r="AQ182" s="583"/>
      <c r="AR182" s="583"/>
      <c r="AS182" s="583"/>
      <c r="AT182" s="583"/>
      <c r="AU182" s="583"/>
      <c r="AV182" s="583"/>
      <c r="AW182" s="583"/>
      <c r="AX182" s="583"/>
      <c r="AY182" s="583"/>
      <c r="AZ182" s="583"/>
      <c r="BA182" s="583"/>
      <c r="BB182" s="583"/>
      <c r="BC182" s="583"/>
      <c r="BD182" s="583"/>
      <c r="BE182" s="583"/>
      <c r="BF182" s="583"/>
      <c r="BG182" s="583"/>
      <c r="BH182" s="583"/>
      <c r="BI182" s="583"/>
      <c r="BJ182" s="583"/>
      <c r="BK182" s="583"/>
      <c r="BL182" s="583"/>
      <c r="BM182" s="583"/>
      <c r="BN182" s="583"/>
      <c r="BO182" s="583"/>
      <c r="BP182" s="583"/>
      <c r="BQ182" s="583"/>
      <c r="BR182" s="583"/>
      <c r="BS182" s="583"/>
      <c r="BT182" s="583"/>
      <c r="BU182" s="583"/>
    </row>
    <row r="183" spans="1:73" s="200" customFormat="1" outlineLevel="2" x14ac:dyDescent="0.3">
      <c r="A183" s="420" t="s">
        <v>130</v>
      </c>
      <c r="B183" s="350" t="s">
        <v>301</v>
      </c>
      <c r="C183" s="466"/>
      <c r="D183" s="374"/>
      <c r="E183" s="350"/>
      <c r="F183" s="583"/>
      <c r="G183" s="575"/>
      <c r="H183" s="583"/>
      <c r="I183" s="575"/>
      <c r="J183" s="583"/>
      <c r="K183" s="583"/>
      <c r="L183" s="583"/>
      <c r="M183" s="583"/>
      <c r="N183" s="583"/>
      <c r="O183" s="583"/>
      <c r="P183" s="583"/>
      <c r="Q183" s="583"/>
      <c r="R183" s="583"/>
      <c r="S183" s="583"/>
      <c r="T183" s="583"/>
      <c r="U183" s="583"/>
      <c r="V183" s="583"/>
      <c r="W183" s="583"/>
      <c r="X183" s="583"/>
      <c r="Y183" s="583"/>
      <c r="Z183" s="583"/>
      <c r="AA183" s="583"/>
      <c r="AB183" s="583"/>
      <c r="AC183" s="583"/>
      <c r="AD183" s="583"/>
      <c r="AE183" s="583"/>
      <c r="AF183" s="583"/>
      <c r="AG183" s="583"/>
      <c r="AH183" s="583"/>
      <c r="AI183" s="583"/>
      <c r="AJ183" s="583"/>
      <c r="AK183" s="583"/>
      <c r="AL183" s="583"/>
      <c r="AM183" s="583"/>
      <c r="AN183" s="583"/>
      <c r="AO183" s="583"/>
      <c r="AP183" s="583"/>
      <c r="AQ183" s="583"/>
      <c r="AR183" s="583"/>
      <c r="AS183" s="583"/>
      <c r="AT183" s="583"/>
      <c r="AU183" s="583"/>
      <c r="AV183" s="583"/>
      <c r="AW183" s="583"/>
      <c r="AX183" s="583"/>
      <c r="AY183" s="583"/>
      <c r="AZ183" s="583"/>
      <c r="BA183" s="583"/>
      <c r="BB183" s="583"/>
      <c r="BC183" s="583"/>
      <c r="BD183" s="583"/>
      <c r="BE183" s="583"/>
      <c r="BF183" s="583"/>
      <c r="BG183" s="583"/>
      <c r="BH183" s="583"/>
      <c r="BI183" s="583"/>
      <c r="BJ183" s="583"/>
      <c r="BK183" s="583"/>
      <c r="BL183" s="583"/>
      <c r="BM183" s="583"/>
      <c r="BN183" s="583"/>
      <c r="BO183" s="583"/>
      <c r="BP183" s="583"/>
      <c r="BQ183" s="583"/>
      <c r="BR183" s="583"/>
      <c r="BS183" s="583"/>
      <c r="BT183" s="583"/>
      <c r="BU183" s="583"/>
    </row>
    <row r="184" spans="1:73" outlineLevel="2" x14ac:dyDescent="0.25">
      <c r="A184" s="112" t="s">
        <v>428</v>
      </c>
      <c r="B184" s="201" t="s">
        <v>431</v>
      </c>
      <c r="C184" s="467"/>
      <c r="D184" s="345"/>
      <c r="E184" s="208"/>
      <c r="F184" s="575"/>
      <c r="G184" s="575"/>
      <c r="H184" s="575"/>
      <c r="I184" s="575"/>
      <c r="J184" s="575"/>
      <c r="K184" s="575"/>
      <c r="L184" s="575"/>
      <c r="M184" s="575"/>
      <c r="N184" s="575"/>
      <c r="O184" s="575"/>
      <c r="P184" s="575"/>
      <c r="Q184" s="575"/>
      <c r="R184" s="575"/>
      <c r="S184" s="575"/>
      <c r="T184" s="575"/>
      <c r="U184" s="575"/>
      <c r="V184" s="575"/>
      <c r="W184" s="575"/>
      <c r="X184" s="575"/>
      <c r="Y184" s="575"/>
      <c r="Z184" s="575"/>
      <c r="AA184" s="575"/>
      <c r="AB184" s="575"/>
      <c r="AC184" s="575"/>
      <c r="AD184" s="575"/>
      <c r="AE184" s="575"/>
      <c r="AF184" s="575"/>
      <c r="AG184" s="575"/>
      <c r="AH184" s="575"/>
      <c r="AI184" s="575"/>
      <c r="AJ184" s="575"/>
      <c r="AK184" s="575"/>
      <c r="AL184" s="575"/>
      <c r="AM184" s="575"/>
      <c r="AN184" s="575"/>
      <c r="AO184" s="575"/>
      <c r="AP184" s="575"/>
      <c r="AQ184" s="575"/>
      <c r="AR184" s="575"/>
      <c r="AS184" s="575"/>
      <c r="AT184" s="575"/>
      <c r="AU184" s="575"/>
      <c r="AV184" s="575"/>
      <c r="AW184" s="575"/>
      <c r="AX184" s="575"/>
      <c r="AY184" s="575"/>
      <c r="AZ184" s="575"/>
      <c r="BA184" s="575"/>
      <c r="BB184" s="575"/>
      <c r="BC184" s="575"/>
      <c r="BD184" s="575"/>
      <c r="BE184" s="575"/>
      <c r="BF184" s="575"/>
      <c r="BG184" s="575"/>
      <c r="BH184" s="575"/>
      <c r="BI184" s="575"/>
      <c r="BJ184" s="575"/>
      <c r="BK184" s="575"/>
      <c r="BL184" s="575"/>
      <c r="BM184" s="575"/>
      <c r="BN184" s="575"/>
      <c r="BO184" s="575"/>
      <c r="BP184" s="575"/>
      <c r="BQ184" s="575"/>
      <c r="BR184" s="575"/>
      <c r="BS184" s="575"/>
      <c r="BT184" s="575"/>
      <c r="BU184" s="575"/>
    </row>
    <row r="185" spans="1:73" outlineLevel="1" x14ac:dyDescent="0.25">
      <c r="A185" s="300" t="s">
        <v>50</v>
      </c>
      <c r="B185" s="302"/>
      <c r="C185" s="480"/>
      <c r="D185" s="346"/>
      <c r="E185" s="301"/>
      <c r="F185" s="587">
        <f t="shared" ref="F185:J185" si="106">F174+F176+F179+F184</f>
        <v>0</v>
      </c>
      <c r="G185" s="587">
        <f t="shared" si="106"/>
        <v>0</v>
      </c>
      <c r="H185" s="587">
        <f t="shared" si="106"/>
        <v>0</v>
      </c>
      <c r="I185" s="587">
        <f t="shared" si="106"/>
        <v>0</v>
      </c>
      <c r="J185" s="587">
        <f t="shared" si="106"/>
        <v>0</v>
      </c>
      <c r="K185" s="587">
        <f>K174+K176+K179+K184</f>
        <v>0</v>
      </c>
      <c r="L185" s="587">
        <f t="shared" ref="L185:Y185" si="107">L174+L176+L179+L184</f>
        <v>0</v>
      </c>
      <c r="M185" s="587">
        <f t="shared" si="107"/>
        <v>0</v>
      </c>
      <c r="N185" s="587">
        <f t="shared" si="107"/>
        <v>0</v>
      </c>
      <c r="O185" s="587">
        <f t="shared" si="107"/>
        <v>0</v>
      </c>
      <c r="P185" s="587">
        <f t="shared" si="107"/>
        <v>0</v>
      </c>
      <c r="Q185" s="587">
        <f t="shared" si="107"/>
        <v>0</v>
      </c>
      <c r="R185" s="587">
        <f t="shared" si="107"/>
        <v>0</v>
      </c>
      <c r="S185" s="587">
        <f t="shared" si="107"/>
        <v>0</v>
      </c>
      <c r="T185" s="587">
        <f t="shared" si="107"/>
        <v>0</v>
      </c>
      <c r="U185" s="587">
        <f t="shared" si="107"/>
        <v>0</v>
      </c>
      <c r="V185" s="587">
        <f t="shared" si="107"/>
        <v>0</v>
      </c>
      <c r="W185" s="587">
        <f t="shared" si="107"/>
        <v>0</v>
      </c>
      <c r="X185" s="587">
        <f t="shared" si="107"/>
        <v>0</v>
      </c>
      <c r="Y185" s="587">
        <f t="shared" si="107"/>
        <v>0</v>
      </c>
      <c r="Z185" s="587">
        <f t="shared" ref="Z185:BU185" si="108">Z174+Z176+Z179+Z184</f>
        <v>0</v>
      </c>
      <c r="AA185" s="587">
        <f t="shared" si="108"/>
        <v>0</v>
      </c>
      <c r="AB185" s="587">
        <f t="shared" si="108"/>
        <v>0</v>
      </c>
      <c r="AC185" s="587">
        <f t="shared" si="108"/>
        <v>0</v>
      </c>
      <c r="AD185" s="587">
        <f t="shared" si="108"/>
        <v>0</v>
      </c>
      <c r="AE185" s="587">
        <f t="shared" si="108"/>
        <v>0</v>
      </c>
      <c r="AF185" s="587">
        <f t="shared" si="108"/>
        <v>0</v>
      </c>
      <c r="AG185" s="587">
        <f t="shared" si="108"/>
        <v>0</v>
      </c>
      <c r="AH185" s="587">
        <f t="shared" si="108"/>
        <v>0</v>
      </c>
      <c r="AI185" s="587">
        <f t="shared" si="108"/>
        <v>0</v>
      </c>
      <c r="AJ185" s="587">
        <f t="shared" si="108"/>
        <v>0</v>
      </c>
      <c r="AK185" s="587">
        <f t="shared" si="108"/>
        <v>0</v>
      </c>
      <c r="AL185" s="587">
        <f t="shared" si="108"/>
        <v>0</v>
      </c>
      <c r="AM185" s="587">
        <f t="shared" si="108"/>
        <v>0</v>
      </c>
      <c r="AN185" s="587">
        <f t="shared" si="108"/>
        <v>0</v>
      </c>
      <c r="AO185" s="587">
        <f t="shared" si="108"/>
        <v>0</v>
      </c>
      <c r="AP185" s="587">
        <f t="shared" si="108"/>
        <v>0</v>
      </c>
      <c r="AQ185" s="587">
        <f t="shared" si="108"/>
        <v>0</v>
      </c>
      <c r="AR185" s="587">
        <f t="shared" si="108"/>
        <v>0</v>
      </c>
      <c r="AS185" s="587">
        <f t="shared" si="108"/>
        <v>0</v>
      </c>
      <c r="AT185" s="587">
        <f t="shared" si="108"/>
        <v>0</v>
      </c>
      <c r="AU185" s="587">
        <f t="shared" si="108"/>
        <v>0</v>
      </c>
      <c r="AV185" s="587">
        <f t="shared" si="108"/>
        <v>0</v>
      </c>
      <c r="AW185" s="587">
        <f t="shared" si="108"/>
        <v>0</v>
      </c>
      <c r="AX185" s="587">
        <f t="shared" si="108"/>
        <v>0</v>
      </c>
      <c r="AY185" s="587">
        <f t="shared" si="108"/>
        <v>0</v>
      </c>
      <c r="AZ185" s="587">
        <f t="shared" si="108"/>
        <v>0</v>
      </c>
      <c r="BA185" s="587">
        <f t="shared" si="108"/>
        <v>0</v>
      </c>
      <c r="BB185" s="587">
        <f t="shared" si="108"/>
        <v>0</v>
      </c>
      <c r="BC185" s="587">
        <f t="shared" si="108"/>
        <v>0</v>
      </c>
      <c r="BD185" s="587">
        <f t="shared" si="108"/>
        <v>0</v>
      </c>
      <c r="BE185" s="587">
        <f t="shared" si="108"/>
        <v>0</v>
      </c>
      <c r="BF185" s="587">
        <f t="shared" si="108"/>
        <v>0</v>
      </c>
      <c r="BG185" s="587">
        <f t="shared" si="108"/>
        <v>0</v>
      </c>
      <c r="BH185" s="587">
        <f t="shared" si="108"/>
        <v>0</v>
      </c>
      <c r="BI185" s="587">
        <f t="shared" si="108"/>
        <v>0</v>
      </c>
      <c r="BJ185" s="587">
        <f t="shared" si="108"/>
        <v>0</v>
      </c>
      <c r="BK185" s="587">
        <f t="shared" si="108"/>
        <v>0</v>
      </c>
      <c r="BL185" s="587">
        <f t="shared" si="108"/>
        <v>0</v>
      </c>
      <c r="BM185" s="587">
        <f t="shared" si="108"/>
        <v>0</v>
      </c>
      <c r="BN185" s="587">
        <f t="shared" si="108"/>
        <v>0</v>
      </c>
      <c r="BO185" s="587">
        <f t="shared" si="108"/>
        <v>0</v>
      </c>
      <c r="BP185" s="587">
        <f t="shared" si="108"/>
        <v>0</v>
      </c>
      <c r="BQ185" s="587">
        <f t="shared" si="108"/>
        <v>0</v>
      </c>
      <c r="BR185" s="587">
        <f t="shared" si="108"/>
        <v>0</v>
      </c>
      <c r="BS185" s="587">
        <f t="shared" si="108"/>
        <v>0</v>
      </c>
      <c r="BT185" s="587">
        <f t="shared" si="108"/>
        <v>0</v>
      </c>
      <c r="BU185" s="587">
        <f t="shared" si="108"/>
        <v>0</v>
      </c>
    </row>
    <row r="186" spans="1:73" outlineLevel="1" x14ac:dyDescent="0.35"/>
    <row r="187" spans="1:73" outlineLevel="1" x14ac:dyDescent="0.35"/>
    <row r="188" spans="1:73" outlineLevel="1" x14ac:dyDescent="0.35">
      <c r="A188" s="950" t="s">
        <v>456</v>
      </c>
      <c r="B188" s="950"/>
      <c r="C188" s="950"/>
      <c r="D188" s="950"/>
      <c r="E188" s="950"/>
      <c r="F188" s="950"/>
      <c r="G188" s="950"/>
      <c r="H188" s="950"/>
      <c r="I188" s="950"/>
      <c r="J188" s="950"/>
      <c r="K188" s="950"/>
      <c r="L188" s="950"/>
      <c r="M188" s="950"/>
      <c r="N188" s="950"/>
      <c r="O188" s="950"/>
      <c r="P188" s="950"/>
      <c r="Q188" s="950"/>
      <c r="R188" s="950"/>
      <c r="S188" s="950"/>
      <c r="T188" s="950"/>
      <c r="U188" s="950"/>
      <c r="V188" s="950"/>
      <c r="W188" s="950"/>
      <c r="X188" s="950"/>
      <c r="Y188" s="950"/>
      <c r="Z188" s="950"/>
      <c r="AA188" s="950"/>
      <c r="AB188" s="950"/>
      <c r="AC188" s="950"/>
      <c r="AD188" s="950"/>
      <c r="AE188" s="950"/>
      <c r="AF188" s="950"/>
      <c r="AG188" s="950"/>
      <c r="AH188" s="950"/>
      <c r="AI188" s="950"/>
      <c r="AJ188" s="950"/>
      <c r="AK188" s="950"/>
      <c r="AL188" s="950"/>
      <c r="AM188" s="950"/>
      <c r="AN188" s="950"/>
      <c r="AO188" s="950"/>
      <c r="AP188" s="950"/>
      <c r="AQ188" s="950"/>
      <c r="AR188" s="950"/>
      <c r="AS188" s="950"/>
      <c r="AT188" s="950"/>
      <c r="AU188" s="950"/>
      <c r="AV188" s="950"/>
      <c r="AW188" s="950"/>
      <c r="AX188" s="950"/>
      <c r="AY188" s="950"/>
      <c r="AZ188" s="950"/>
      <c r="BA188" s="950"/>
      <c r="BB188" s="950"/>
      <c r="BC188" s="950"/>
      <c r="BD188" s="950"/>
      <c r="BE188" s="950"/>
      <c r="BF188" s="950"/>
      <c r="BG188" s="950"/>
      <c r="BH188" s="950"/>
      <c r="BI188" s="950"/>
      <c r="BJ188" s="950"/>
      <c r="BK188" s="950"/>
      <c r="BL188" s="950"/>
      <c r="BM188" s="950"/>
      <c r="BN188" s="950"/>
      <c r="BO188" s="950"/>
      <c r="BP188" s="950"/>
      <c r="BQ188" s="950"/>
      <c r="BR188" s="950"/>
      <c r="BS188" s="950"/>
      <c r="BT188" s="950"/>
      <c r="BU188" s="950"/>
    </row>
    <row r="189" spans="1:73" ht="15.6" outlineLevel="1" thickBot="1" x14ac:dyDescent="0.4">
      <c r="A189" s="195"/>
      <c r="B189" s="195"/>
      <c r="C189" s="195"/>
      <c r="D189" s="195"/>
      <c r="E189" s="195"/>
      <c r="F189" s="7"/>
      <c r="G189" s="7"/>
      <c r="H189" s="449"/>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c r="AY189" s="7"/>
      <c r="AZ189" s="7"/>
      <c r="BA189" s="7"/>
      <c r="BB189" s="7"/>
      <c r="BC189" s="7"/>
      <c r="BD189" s="7"/>
      <c r="BE189" s="7"/>
      <c r="BF189" s="7"/>
      <c r="BG189" s="7"/>
      <c r="BH189" s="7"/>
      <c r="BI189" s="7"/>
      <c r="BJ189" s="7"/>
      <c r="BK189" s="7"/>
      <c r="BL189" s="7"/>
      <c r="BM189" s="7"/>
      <c r="BN189" s="7"/>
      <c r="BO189" s="7"/>
      <c r="BP189" s="7"/>
      <c r="BQ189" s="7"/>
      <c r="BR189" s="7"/>
      <c r="BS189" s="7"/>
      <c r="BT189" s="7"/>
      <c r="BU189" s="7"/>
    </row>
    <row r="190" spans="1:73" ht="55.8" outlineLevel="1" thickBot="1" x14ac:dyDescent="0.4">
      <c r="A190" s="4" t="s">
        <v>65</v>
      </c>
      <c r="B190" s="1" t="s">
        <v>196</v>
      </c>
      <c r="C190" s="1" t="s">
        <v>197</v>
      </c>
      <c r="D190" s="303" t="s">
        <v>410</v>
      </c>
      <c r="E190" s="1" t="s">
        <v>174</v>
      </c>
      <c r="F190" s="1" t="str">
        <f>F5</f>
        <v>2024 (p)</v>
      </c>
      <c r="G190" s="1" t="str">
        <f t="shared" ref="G190:BR190" si="109">G5</f>
        <v>2024 (r)</v>
      </c>
      <c r="H190" s="1" t="str">
        <f t="shared" si="109"/>
        <v>2025 (p)</v>
      </c>
      <c r="I190" s="1" t="str">
        <f t="shared" si="109"/>
        <v>2025 (r)</v>
      </c>
      <c r="J190" s="1" t="str">
        <f t="shared" si="109"/>
        <v>2026 (p)</v>
      </c>
      <c r="K190" s="1" t="str">
        <f t="shared" si="109"/>
        <v>2027 (p)</v>
      </c>
      <c r="L190" s="1" t="str">
        <f t="shared" si="109"/>
        <v>2028 (p)</v>
      </c>
      <c r="M190" s="1" t="str">
        <f t="shared" si="109"/>
        <v>2029 (p)</v>
      </c>
      <c r="N190" s="1" t="str">
        <f t="shared" si="109"/>
        <v>2030 (p)</v>
      </c>
      <c r="O190" s="1" t="str">
        <f t="shared" si="109"/>
        <v>2031 (p)</v>
      </c>
      <c r="P190" s="1" t="str">
        <f t="shared" si="109"/>
        <v>2032 (p)</v>
      </c>
      <c r="Q190" s="1" t="str">
        <f t="shared" si="109"/>
        <v>2033 (p)</v>
      </c>
      <c r="R190" s="1" t="str">
        <f t="shared" si="109"/>
        <v>2034 (p)</v>
      </c>
      <c r="S190" s="1" t="str">
        <f t="shared" si="109"/>
        <v>2035 (p)</v>
      </c>
      <c r="T190" s="1" t="str">
        <f t="shared" si="109"/>
        <v>2036 (p)</v>
      </c>
      <c r="U190" s="1" t="str">
        <f t="shared" si="109"/>
        <v>2037 (p)</v>
      </c>
      <c r="V190" s="1" t="str">
        <f t="shared" si="109"/>
        <v>2038 (p)</v>
      </c>
      <c r="W190" s="1" t="str">
        <f t="shared" si="109"/>
        <v>2039 (p)</v>
      </c>
      <c r="X190" s="1" t="str">
        <f t="shared" si="109"/>
        <v>2040 (p)</v>
      </c>
      <c r="Y190" s="1" t="str">
        <f t="shared" si="109"/>
        <v>2041 (p)</v>
      </c>
      <c r="Z190" s="1" t="str">
        <f t="shared" si="109"/>
        <v>2042 (p)</v>
      </c>
      <c r="AA190" s="1" t="str">
        <f t="shared" si="109"/>
        <v>2043 (p)</v>
      </c>
      <c r="AB190" s="1" t="str">
        <f t="shared" si="109"/>
        <v>2044 (p)</v>
      </c>
      <c r="AC190" s="1" t="str">
        <f t="shared" si="109"/>
        <v>2045 (p)</v>
      </c>
      <c r="AD190" s="1" t="str">
        <f t="shared" si="109"/>
        <v>2046 (p)</v>
      </c>
      <c r="AE190" s="1" t="str">
        <f t="shared" si="109"/>
        <v>2047 (p)</v>
      </c>
      <c r="AF190" s="1" t="str">
        <f t="shared" si="109"/>
        <v>2048 (p)</v>
      </c>
      <c r="AG190" s="1" t="str">
        <f t="shared" si="109"/>
        <v>2049 (p)</v>
      </c>
      <c r="AH190" s="1" t="str">
        <f t="shared" si="109"/>
        <v>2050 (p)</v>
      </c>
      <c r="AI190" s="1" t="str">
        <f t="shared" si="109"/>
        <v>2051 (p)</v>
      </c>
      <c r="AJ190" s="1" t="str">
        <f t="shared" si="109"/>
        <v>2052 (p)</v>
      </c>
      <c r="AK190" s="1" t="str">
        <f t="shared" si="109"/>
        <v>2053 (p)</v>
      </c>
      <c r="AL190" s="1" t="str">
        <f t="shared" si="109"/>
        <v>2054 (p)</v>
      </c>
      <c r="AM190" s="1" t="str">
        <f t="shared" si="109"/>
        <v>2055 (p)</v>
      </c>
      <c r="AN190" s="1" t="str">
        <f t="shared" si="109"/>
        <v>2056 (p)</v>
      </c>
      <c r="AO190" s="1" t="str">
        <f t="shared" si="109"/>
        <v>2057 (p)</v>
      </c>
      <c r="AP190" s="1" t="str">
        <f t="shared" si="109"/>
        <v>2058 (p)</v>
      </c>
      <c r="AQ190" s="1" t="str">
        <f t="shared" si="109"/>
        <v>2059 (p)</v>
      </c>
      <c r="AR190" s="1" t="str">
        <f t="shared" si="109"/>
        <v>2060 (p)</v>
      </c>
      <c r="AS190" s="1" t="str">
        <f t="shared" si="109"/>
        <v>2061 (p)</v>
      </c>
      <c r="AT190" s="1" t="str">
        <f t="shared" si="109"/>
        <v>2062 (p)</v>
      </c>
      <c r="AU190" s="1" t="str">
        <f t="shared" si="109"/>
        <v>2063 (p)</v>
      </c>
      <c r="AV190" s="1" t="str">
        <f t="shared" si="109"/>
        <v>2064 (p)</v>
      </c>
      <c r="AW190" s="1" t="str">
        <f t="shared" si="109"/>
        <v>2065 (p)</v>
      </c>
      <c r="AX190" s="1" t="str">
        <f t="shared" si="109"/>
        <v>2066 (p)</v>
      </c>
      <c r="AY190" s="1" t="str">
        <f t="shared" si="109"/>
        <v>2067 (p)</v>
      </c>
      <c r="AZ190" s="1" t="str">
        <f t="shared" si="109"/>
        <v>2068 (p)</v>
      </c>
      <c r="BA190" s="1" t="str">
        <f t="shared" si="109"/>
        <v>2069 (p)</v>
      </c>
      <c r="BB190" s="1" t="str">
        <f t="shared" si="109"/>
        <v>2070 (p)</v>
      </c>
      <c r="BC190" s="1" t="str">
        <f t="shared" si="109"/>
        <v>2071 (p)</v>
      </c>
      <c r="BD190" s="1" t="str">
        <f t="shared" si="109"/>
        <v>2072 (p)</v>
      </c>
      <c r="BE190" s="1" t="str">
        <f t="shared" si="109"/>
        <v>2073 (p)</v>
      </c>
      <c r="BF190" s="1" t="str">
        <f t="shared" si="109"/>
        <v>2074 (p)</v>
      </c>
      <c r="BG190" s="1" t="str">
        <f t="shared" si="109"/>
        <v>2075 (p)</v>
      </c>
      <c r="BH190" s="1" t="str">
        <f t="shared" si="109"/>
        <v>2076 (p)</v>
      </c>
      <c r="BI190" s="1" t="str">
        <f t="shared" si="109"/>
        <v>2077 (p)</v>
      </c>
      <c r="BJ190" s="1" t="str">
        <f t="shared" si="109"/>
        <v>2078 (p)</v>
      </c>
      <c r="BK190" s="1" t="str">
        <f t="shared" si="109"/>
        <v>2079 (p)</v>
      </c>
      <c r="BL190" s="1" t="str">
        <f t="shared" si="109"/>
        <v>2080 (p)</v>
      </c>
      <c r="BM190" s="1" t="str">
        <f t="shared" si="109"/>
        <v>2081 (p)</v>
      </c>
      <c r="BN190" s="1" t="str">
        <f t="shared" si="109"/>
        <v>2082 (p)</v>
      </c>
      <c r="BO190" s="1" t="str">
        <f t="shared" si="109"/>
        <v>2083 (p)</v>
      </c>
      <c r="BP190" s="1" t="str">
        <f t="shared" si="109"/>
        <v>2084 (p)</v>
      </c>
      <c r="BQ190" s="1" t="str">
        <f t="shared" si="109"/>
        <v>2085 (p)</v>
      </c>
      <c r="BR190" s="1" t="str">
        <f t="shared" si="109"/>
        <v>2086 (p)</v>
      </c>
      <c r="BS190" s="1" t="str">
        <f t="shared" ref="BS190:BU190" si="110">BS5</f>
        <v>2087 (p)</v>
      </c>
      <c r="BT190" s="1" t="str">
        <f t="shared" si="110"/>
        <v>2088 (p)</v>
      </c>
      <c r="BU190" s="1" t="str">
        <f t="shared" si="110"/>
        <v>2089 (p)</v>
      </c>
    </row>
    <row r="191" spans="1:73" s="196" customFormat="1" outlineLevel="1" x14ac:dyDescent="0.25">
      <c r="A191" s="298" t="s">
        <v>0</v>
      </c>
      <c r="B191" s="299"/>
      <c r="C191" s="477"/>
      <c r="D191" s="335"/>
      <c r="E191" s="299"/>
      <c r="F191" s="573">
        <f t="shared" ref="F191:AK191" si="111">+F192+F202</f>
        <v>0</v>
      </c>
      <c r="G191" s="573">
        <f t="shared" si="111"/>
        <v>0</v>
      </c>
      <c r="H191" s="573">
        <f t="shared" si="111"/>
        <v>0</v>
      </c>
      <c r="I191" s="573">
        <f t="shared" si="111"/>
        <v>0</v>
      </c>
      <c r="J191" s="573">
        <f t="shared" si="111"/>
        <v>0</v>
      </c>
      <c r="K191" s="573">
        <f t="shared" si="111"/>
        <v>0</v>
      </c>
      <c r="L191" s="573">
        <f t="shared" si="111"/>
        <v>0</v>
      </c>
      <c r="M191" s="573">
        <f t="shared" si="111"/>
        <v>0</v>
      </c>
      <c r="N191" s="573">
        <f t="shared" si="111"/>
        <v>0</v>
      </c>
      <c r="O191" s="573">
        <f t="shared" si="111"/>
        <v>0</v>
      </c>
      <c r="P191" s="573">
        <f t="shared" si="111"/>
        <v>0</v>
      </c>
      <c r="Q191" s="573">
        <f t="shared" si="111"/>
        <v>0</v>
      </c>
      <c r="R191" s="573">
        <f t="shared" si="111"/>
        <v>0</v>
      </c>
      <c r="S191" s="573">
        <f t="shared" si="111"/>
        <v>0</v>
      </c>
      <c r="T191" s="573">
        <f t="shared" si="111"/>
        <v>0</v>
      </c>
      <c r="U191" s="573">
        <f t="shared" si="111"/>
        <v>0</v>
      </c>
      <c r="V191" s="573">
        <f t="shared" si="111"/>
        <v>0</v>
      </c>
      <c r="W191" s="573">
        <f t="shared" si="111"/>
        <v>0</v>
      </c>
      <c r="X191" s="573">
        <f t="shared" si="111"/>
        <v>0</v>
      </c>
      <c r="Y191" s="573">
        <f t="shared" si="111"/>
        <v>0</v>
      </c>
      <c r="Z191" s="573">
        <f t="shared" si="111"/>
        <v>0</v>
      </c>
      <c r="AA191" s="573">
        <f t="shared" si="111"/>
        <v>0</v>
      </c>
      <c r="AB191" s="573">
        <f t="shared" si="111"/>
        <v>0</v>
      </c>
      <c r="AC191" s="573">
        <f t="shared" si="111"/>
        <v>0</v>
      </c>
      <c r="AD191" s="573">
        <f t="shared" si="111"/>
        <v>0</v>
      </c>
      <c r="AE191" s="573">
        <f t="shared" si="111"/>
        <v>0</v>
      </c>
      <c r="AF191" s="573">
        <f t="shared" si="111"/>
        <v>0</v>
      </c>
      <c r="AG191" s="573">
        <f t="shared" si="111"/>
        <v>0</v>
      </c>
      <c r="AH191" s="573">
        <f t="shared" si="111"/>
        <v>0</v>
      </c>
      <c r="AI191" s="573">
        <f t="shared" si="111"/>
        <v>0</v>
      </c>
      <c r="AJ191" s="573">
        <f t="shared" si="111"/>
        <v>0</v>
      </c>
      <c r="AK191" s="573">
        <f t="shared" si="111"/>
        <v>0</v>
      </c>
      <c r="AL191" s="573">
        <f t="shared" ref="AL191:BQ191" si="112">+AL192+AL202</f>
        <v>0</v>
      </c>
      <c r="AM191" s="573">
        <f t="shared" si="112"/>
        <v>0</v>
      </c>
      <c r="AN191" s="573">
        <f t="shared" si="112"/>
        <v>0</v>
      </c>
      <c r="AO191" s="573">
        <f t="shared" si="112"/>
        <v>0</v>
      </c>
      <c r="AP191" s="573">
        <f t="shared" si="112"/>
        <v>0</v>
      </c>
      <c r="AQ191" s="573">
        <f t="shared" si="112"/>
        <v>0</v>
      </c>
      <c r="AR191" s="573">
        <f t="shared" si="112"/>
        <v>0</v>
      </c>
      <c r="AS191" s="573">
        <f t="shared" si="112"/>
        <v>0</v>
      </c>
      <c r="AT191" s="573">
        <f t="shared" si="112"/>
        <v>0</v>
      </c>
      <c r="AU191" s="573">
        <f t="shared" si="112"/>
        <v>0</v>
      </c>
      <c r="AV191" s="573">
        <f t="shared" si="112"/>
        <v>0</v>
      </c>
      <c r="AW191" s="573">
        <f t="shared" si="112"/>
        <v>0</v>
      </c>
      <c r="AX191" s="573">
        <f t="shared" si="112"/>
        <v>0</v>
      </c>
      <c r="AY191" s="573">
        <f t="shared" si="112"/>
        <v>0</v>
      </c>
      <c r="AZ191" s="573">
        <f t="shared" si="112"/>
        <v>0</v>
      </c>
      <c r="BA191" s="573">
        <f t="shared" si="112"/>
        <v>0</v>
      </c>
      <c r="BB191" s="573">
        <f t="shared" si="112"/>
        <v>0</v>
      </c>
      <c r="BC191" s="573">
        <f t="shared" si="112"/>
        <v>0</v>
      </c>
      <c r="BD191" s="573">
        <f t="shared" si="112"/>
        <v>0</v>
      </c>
      <c r="BE191" s="573">
        <f t="shared" si="112"/>
        <v>0</v>
      </c>
      <c r="BF191" s="573">
        <f t="shared" si="112"/>
        <v>0</v>
      </c>
      <c r="BG191" s="573">
        <f t="shared" si="112"/>
        <v>0</v>
      </c>
      <c r="BH191" s="573">
        <f t="shared" si="112"/>
        <v>0</v>
      </c>
      <c r="BI191" s="573">
        <f t="shared" si="112"/>
        <v>0</v>
      </c>
      <c r="BJ191" s="573">
        <f t="shared" si="112"/>
        <v>0</v>
      </c>
      <c r="BK191" s="573">
        <f t="shared" si="112"/>
        <v>0</v>
      </c>
      <c r="BL191" s="573">
        <f t="shared" si="112"/>
        <v>0</v>
      </c>
      <c r="BM191" s="573">
        <f t="shared" si="112"/>
        <v>0</v>
      </c>
      <c r="BN191" s="573">
        <f t="shared" si="112"/>
        <v>0</v>
      </c>
      <c r="BO191" s="573">
        <f t="shared" si="112"/>
        <v>0</v>
      </c>
      <c r="BP191" s="573">
        <f t="shared" si="112"/>
        <v>0</v>
      </c>
      <c r="BQ191" s="573">
        <f t="shared" si="112"/>
        <v>0</v>
      </c>
      <c r="BR191" s="573">
        <f t="shared" ref="BR191:BU191" si="113">+BR192+BR202</f>
        <v>0</v>
      </c>
      <c r="BS191" s="573">
        <f t="shared" si="113"/>
        <v>0</v>
      </c>
      <c r="BT191" s="573">
        <f t="shared" si="113"/>
        <v>0</v>
      </c>
      <c r="BU191" s="573">
        <f t="shared" si="113"/>
        <v>0</v>
      </c>
    </row>
    <row r="192" spans="1:73" outlineLevel="1" x14ac:dyDescent="0.35">
      <c r="A192" s="197" t="s">
        <v>335</v>
      </c>
      <c r="B192" s="198" t="s">
        <v>380</v>
      </c>
      <c r="C192" s="478"/>
      <c r="D192" s="310"/>
      <c r="E192" s="198"/>
      <c r="F192" s="574">
        <f>F193+F197</f>
        <v>0</v>
      </c>
      <c r="G192" s="574">
        <f t="shared" ref="G192:BR192" si="114">G193+G197</f>
        <v>0</v>
      </c>
      <c r="H192" s="574">
        <f t="shared" si="114"/>
        <v>0</v>
      </c>
      <c r="I192" s="574">
        <f t="shared" si="114"/>
        <v>0</v>
      </c>
      <c r="J192" s="574">
        <f t="shared" si="114"/>
        <v>0</v>
      </c>
      <c r="K192" s="574">
        <f t="shared" si="114"/>
        <v>0</v>
      </c>
      <c r="L192" s="574">
        <f t="shared" si="114"/>
        <v>0</v>
      </c>
      <c r="M192" s="574">
        <f t="shared" si="114"/>
        <v>0</v>
      </c>
      <c r="N192" s="574">
        <f t="shared" si="114"/>
        <v>0</v>
      </c>
      <c r="O192" s="574">
        <f t="shared" si="114"/>
        <v>0</v>
      </c>
      <c r="P192" s="574">
        <f t="shared" si="114"/>
        <v>0</v>
      </c>
      <c r="Q192" s="574">
        <f t="shared" si="114"/>
        <v>0</v>
      </c>
      <c r="R192" s="574">
        <f t="shared" si="114"/>
        <v>0</v>
      </c>
      <c r="S192" s="574">
        <f t="shared" si="114"/>
        <v>0</v>
      </c>
      <c r="T192" s="574">
        <f t="shared" si="114"/>
        <v>0</v>
      </c>
      <c r="U192" s="574">
        <f t="shared" si="114"/>
        <v>0</v>
      </c>
      <c r="V192" s="574">
        <f t="shared" si="114"/>
        <v>0</v>
      </c>
      <c r="W192" s="574">
        <f t="shared" si="114"/>
        <v>0</v>
      </c>
      <c r="X192" s="574">
        <f t="shared" si="114"/>
        <v>0</v>
      </c>
      <c r="Y192" s="574">
        <f t="shared" si="114"/>
        <v>0</v>
      </c>
      <c r="Z192" s="574">
        <f t="shared" si="114"/>
        <v>0</v>
      </c>
      <c r="AA192" s="574">
        <f t="shared" si="114"/>
        <v>0</v>
      </c>
      <c r="AB192" s="574">
        <f t="shared" si="114"/>
        <v>0</v>
      </c>
      <c r="AC192" s="574">
        <f t="shared" si="114"/>
        <v>0</v>
      </c>
      <c r="AD192" s="574">
        <f t="shared" si="114"/>
        <v>0</v>
      </c>
      <c r="AE192" s="574">
        <f t="shared" si="114"/>
        <v>0</v>
      </c>
      <c r="AF192" s="574">
        <f t="shared" si="114"/>
        <v>0</v>
      </c>
      <c r="AG192" s="574">
        <f t="shared" si="114"/>
        <v>0</v>
      </c>
      <c r="AH192" s="574">
        <f t="shared" si="114"/>
        <v>0</v>
      </c>
      <c r="AI192" s="574">
        <f t="shared" si="114"/>
        <v>0</v>
      </c>
      <c r="AJ192" s="574">
        <f t="shared" si="114"/>
        <v>0</v>
      </c>
      <c r="AK192" s="574">
        <f t="shared" si="114"/>
        <v>0</v>
      </c>
      <c r="AL192" s="574">
        <f t="shared" si="114"/>
        <v>0</v>
      </c>
      <c r="AM192" s="574">
        <f t="shared" si="114"/>
        <v>0</v>
      </c>
      <c r="AN192" s="574">
        <f t="shared" si="114"/>
        <v>0</v>
      </c>
      <c r="AO192" s="574">
        <f t="shared" si="114"/>
        <v>0</v>
      </c>
      <c r="AP192" s="574">
        <f t="shared" si="114"/>
        <v>0</v>
      </c>
      <c r="AQ192" s="574">
        <f t="shared" si="114"/>
        <v>0</v>
      </c>
      <c r="AR192" s="574">
        <f t="shared" si="114"/>
        <v>0</v>
      </c>
      <c r="AS192" s="574">
        <f t="shared" si="114"/>
        <v>0</v>
      </c>
      <c r="AT192" s="574">
        <f t="shared" si="114"/>
        <v>0</v>
      </c>
      <c r="AU192" s="574">
        <f t="shared" si="114"/>
        <v>0</v>
      </c>
      <c r="AV192" s="574">
        <f t="shared" si="114"/>
        <v>0</v>
      </c>
      <c r="AW192" s="574">
        <f t="shared" si="114"/>
        <v>0</v>
      </c>
      <c r="AX192" s="574">
        <f t="shared" si="114"/>
        <v>0</v>
      </c>
      <c r="AY192" s="574">
        <f t="shared" si="114"/>
        <v>0</v>
      </c>
      <c r="AZ192" s="574">
        <f t="shared" si="114"/>
        <v>0</v>
      </c>
      <c r="BA192" s="574">
        <f t="shared" si="114"/>
        <v>0</v>
      </c>
      <c r="BB192" s="574">
        <f t="shared" si="114"/>
        <v>0</v>
      </c>
      <c r="BC192" s="574">
        <f t="shared" si="114"/>
        <v>0</v>
      </c>
      <c r="BD192" s="574">
        <f t="shared" si="114"/>
        <v>0</v>
      </c>
      <c r="BE192" s="574">
        <f t="shared" si="114"/>
        <v>0</v>
      </c>
      <c r="BF192" s="574">
        <f t="shared" si="114"/>
        <v>0</v>
      </c>
      <c r="BG192" s="574">
        <f t="shared" si="114"/>
        <v>0</v>
      </c>
      <c r="BH192" s="574">
        <f t="shared" si="114"/>
        <v>0</v>
      </c>
      <c r="BI192" s="574">
        <f t="shared" si="114"/>
        <v>0</v>
      </c>
      <c r="BJ192" s="574">
        <f t="shared" si="114"/>
        <v>0</v>
      </c>
      <c r="BK192" s="574">
        <f t="shared" si="114"/>
        <v>0</v>
      </c>
      <c r="BL192" s="574">
        <f t="shared" si="114"/>
        <v>0</v>
      </c>
      <c r="BM192" s="574">
        <f t="shared" si="114"/>
        <v>0</v>
      </c>
      <c r="BN192" s="574">
        <f t="shared" si="114"/>
        <v>0</v>
      </c>
      <c r="BO192" s="574">
        <f t="shared" si="114"/>
        <v>0</v>
      </c>
      <c r="BP192" s="574">
        <f t="shared" si="114"/>
        <v>0</v>
      </c>
      <c r="BQ192" s="574">
        <f t="shared" si="114"/>
        <v>0</v>
      </c>
      <c r="BR192" s="574">
        <f t="shared" si="114"/>
        <v>0</v>
      </c>
      <c r="BS192" s="574">
        <f t="shared" ref="BS192:BU192" si="115">BS193+BS197</f>
        <v>0</v>
      </c>
      <c r="BT192" s="574">
        <f t="shared" si="115"/>
        <v>0</v>
      </c>
      <c r="BU192" s="574">
        <f t="shared" si="115"/>
        <v>0</v>
      </c>
    </row>
    <row r="193" spans="1:73" outlineLevel="1" x14ac:dyDescent="0.35">
      <c r="A193" s="55" t="s">
        <v>414</v>
      </c>
      <c r="B193" s="202"/>
      <c r="C193" s="459"/>
      <c r="D193" s="311"/>
      <c r="E193" s="202"/>
      <c r="F193" s="575"/>
      <c r="G193" s="652"/>
      <c r="H193" s="652"/>
      <c r="I193" s="652"/>
      <c r="J193" s="652"/>
      <c r="K193" s="652"/>
      <c r="L193" s="652"/>
      <c r="M193" s="652"/>
      <c r="N193" s="652"/>
      <c r="O193" s="652"/>
      <c r="P193" s="652"/>
      <c r="Q193" s="652"/>
      <c r="R193" s="652"/>
      <c r="S193" s="652"/>
      <c r="T193" s="652"/>
      <c r="U193" s="652"/>
      <c r="V193" s="652"/>
      <c r="W193" s="652"/>
      <c r="X193" s="652"/>
      <c r="Y193" s="652"/>
      <c r="Z193" s="652"/>
      <c r="AA193" s="652"/>
      <c r="AB193" s="652"/>
      <c r="AC193" s="652"/>
      <c r="AD193" s="652"/>
      <c r="AE193" s="575"/>
      <c r="AF193" s="575"/>
      <c r="AG193" s="575"/>
      <c r="AH193" s="575"/>
      <c r="AI193" s="575"/>
      <c r="AJ193" s="575"/>
      <c r="AK193" s="575"/>
      <c r="AL193" s="575"/>
      <c r="AM193" s="575"/>
      <c r="AN193" s="575"/>
      <c r="AO193" s="575"/>
      <c r="AP193" s="575"/>
      <c r="AQ193" s="575"/>
      <c r="AR193" s="575"/>
      <c r="AS193" s="575"/>
      <c r="AT193" s="575"/>
      <c r="AU193" s="575"/>
      <c r="AV193" s="575"/>
      <c r="AW193" s="575"/>
      <c r="AX193" s="575"/>
      <c r="AY193" s="575"/>
      <c r="AZ193" s="575"/>
      <c r="BA193" s="575"/>
      <c r="BB193" s="575"/>
      <c r="BC193" s="575"/>
      <c r="BD193" s="575"/>
      <c r="BE193" s="575"/>
      <c r="BF193" s="575"/>
      <c r="BG193" s="575"/>
      <c r="BH193" s="575"/>
      <c r="BI193" s="575"/>
      <c r="BJ193" s="575"/>
      <c r="BK193" s="575"/>
      <c r="BL193" s="575"/>
      <c r="BM193" s="575"/>
      <c r="BN193" s="575"/>
      <c r="BO193" s="575"/>
      <c r="BP193" s="575"/>
      <c r="BQ193" s="575"/>
      <c r="BR193" s="575"/>
      <c r="BS193" s="575"/>
      <c r="BT193" s="575"/>
      <c r="BU193" s="575"/>
    </row>
    <row r="194" spans="1:73" s="817" customFormat="1" ht="15.75" customHeight="1" x14ac:dyDescent="0.35">
      <c r="A194" s="413" t="s">
        <v>550</v>
      </c>
      <c r="B194" s="352"/>
      <c r="C194" s="461"/>
      <c r="D194" s="823"/>
      <c r="E194" s="350"/>
      <c r="F194" s="575"/>
      <c r="G194" s="575"/>
      <c r="H194" s="575"/>
      <c r="I194" s="575"/>
      <c r="J194" s="575"/>
      <c r="K194" s="575"/>
      <c r="L194" s="575"/>
      <c r="M194" s="575"/>
      <c r="N194" s="575"/>
      <c r="O194" s="575"/>
      <c r="P194" s="575"/>
      <c r="Q194" s="575"/>
      <c r="R194" s="575"/>
      <c r="S194" s="575"/>
      <c r="T194" s="575"/>
      <c r="U194" s="575"/>
      <c r="V194" s="575"/>
      <c r="W194" s="575"/>
      <c r="X194" s="575"/>
      <c r="Y194" s="575"/>
      <c r="Z194" s="575"/>
      <c r="AA194" s="575"/>
      <c r="AB194" s="575"/>
      <c r="AC194" s="575"/>
      <c r="AD194" s="575"/>
      <c r="AE194" s="575"/>
      <c r="AF194" s="575"/>
      <c r="AG194" s="575"/>
      <c r="AH194" s="575"/>
      <c r="AI194" s="575"/>
      <c r="AJ194" s="575"/>
      <c r="AK194" s="575"/>
      <c r="AL194" s="575"/>
      <c r="AM194" s="575"/>
      <c r="AN194" s="575"/>
      <c r="AO194" s="575"/>
      <c r="AP194" s="575"/>
      <c r="AQ194" s="575"/>
      <c r="AR194" s="575"/>
      <c r="AS194" s="575"/>
      <c r="AT194" s="575"/>
      <c r="AU194" s="575"/>
      <c r="AV194" s="575"/>
      <c r="AW194" s="575"/>
      <c r="AX194" s="575"/>
      <c r="AY194" s="575"/>
      <c r="AZ194" s="575"/>
      <c r="BA194" s="575"/>
      <c r="BB194" s="575"/>
      <c r="BC194" s="575"/>
      <c r="BD194" s="575"/>
      <c r="BE194" s="575"/>
      <c r="BF194" s="575"/>
      <c r="BG194" s="575"/>
      <c r="BH194" s="575"/>
      <c r="BI194" s="575"/>
      <c r="BJ194" s="575"/>
      <c r="BK194" s="575"/>
      <c r="BL194" s="575"/>
      <c r="BM194" s="575"/>
      <c r="BN194" s="575"/>
      <c r="BO194" s="575"/>
      <c r="BP194" s="575"/>
      <c r="BQ194" s="575"/>
      <c r="BR194" s="575"/>
      <c r="BS194" s="575"/>
      <c r="BT194" s="575"/>
      <c r="BU194" s="575"/>
    </row>
    <row r="195" spans="1:73" s="817" customFormat="1" ht="15.75" customHeight="1" x14ac:dyDescent="0.35">
      <c r="A195" s="413" t="s">
        <v>551</v>
      </c>
      <c r="B195" s="352"/>
      <c r="C195" s="461"/>
      <c r="D195" s="823"/>
      <c r="E195" s="350"/>
      <c r="F195" s="575"/>
      <c r="G195" s="575"/>
      <c r="H195" s="575"/>
      <c r="I195" s="575"/>
      <c r="J195" s="575"/>
      <c r="K195" s="575"/>
      <c r="L195" s="575"/>
      <c r="M195" s="575"/>
      <c r="N195" s="575"/>
      <c r="O195" s="575"/>
      <c r="P195" s="575"/>
      <c r="Q195" s="575"/>
      <c r="R195" s="575"/>
      <c r="S195" s="575"/>
      <c r="T195" s="575"/>
      <c r="U195" s="575"/>
      <c r="V195" s="575"/>
      <c r="W195" s="575"/>
      <c r="X195" s="575"/>
      <c r="Y195" s="575"/>
      <c r="Z195" s="575"/>
      <c r="AA195" s="575"/>
      <c r="AB195" s="575"/>
      <c r="AC195" s="575"/>
      <c r="AD195" s="575"/>
      <c r="AE195" s="575"/>
      <c r="AF195" s="575"/>
      <c r="AG195" s="575"/>
      <c r="AH195" s="575"/>
      <c r="AI195" s="575"/>
      <c r="AJ195" s="575"/>
      <c r="AK195" s="575"/>
      <c r="AL195" s="575"/>
      <c r="AM195" s="575"/>
      <c r="AN195" s="575"/>
      <c r="AO195" s="575"/>
      <c r="AP195" s="575"/>
      <c r="AQ195" s="575"/>
      <c r="AR195" s="575"/>
      <c r="AS195" s="575"/>
      <c r="AT195" s="575"/>
      <c r="AU195" s="575"/>
      <c r="AV195" s="575"/>
      <c r="AW195" s="575"/>
      <c r="AX195" s="575"/>
      <c r="AY195" s="575"/>
      <c r="AZ195" s="575"/>
      <c r="BA195" s="575"/>
      <c r="BB195" s="575"/>
      <c r="BC195" s="575"/>
      <c r="BD195" s="575"/>
      <c r="BE195" s="575"/>
      <c r="BF195" s="575"/>
      <c r="BG195" s="575"/>
      <c r="BH195" s="575"/>
      <c r="BI195" s="575"/>
      <c r="BJ195" s="575"/>
      <c r="BK195" s="575"/>
      <c r="BL195" s="575"/>
      <c r="BM195" s="575"/>
      <c r="BN195" s="575"/>
      <c r="BO195" s="575"/>
      <c r="BP195" s="575"/>
      <c r="BQ195" s="575"/>
      <c r="BR195" s="575"/>
      <c r="BS195" s="575"/>
      <c r="BT195" s="575"/>
      <c r="BU195" s="575"/>
    </row>
    <row r="196" spans="1:73" s="817" customFormat="1" ht="15.75" customHeight="1" x14ac:dyDescent="0.35">
      <c r="A196" s="413" t="s">
        <v>552</v>
      </c>
      <c r="B196" s="352"/>
      <c r="C196" s="461"/>
      <c r="D196" s="823"/>
      <c r="E196" s="350"/>
      <c r="F196" s="575"/>
      <c r="G196" s="575"/>
      <c r="H196" s="575"/>
      <c r="I196" s="575"/>
      <c r="J196" s="575"/>
      <c r="K196" s="575"/>
      <c r="L196" s="575"/>
      <c r="M196" s="575"/>
      <c r="N196" s="575"/>
      <c r="O196" s="575"/>
      <c r="P196" s="575"/>
      <c r="Q196" s="575"/>
      <c r="R196" s="575"/>
      <c r="S196" s="575"/>
      <c r="T196" s="575"/>
      <c r="U196" s="575"/>
      <c r="V196" s="575"/>
      <c r="W196" s="575"/>
      <c r="X196" s="575"/>
      <c r="Y196" s="575"/>
      <c r="Z196" s="575"/>
      <c r="AA196" s="575"/>
      <c r="AB196" s="575"/>
      <c r="AC196" s="575"/>
      <c r="AD196" s="575"/>
      <c r="AE196" s="575"/>
      <c r="AF196" s="575"/>
      <c r="AG196" s="575"/>
      <c r="AH196" s="575"/>
      <c r="AI196" s="575"/>
      <c r="AJ196" s="575"/>
      <c r="AK196" s="575"/>
      <c r="AL196" s="575"/>
      <c r="AM196" s="575"/>
      <c r="AN196" s="575"/>
      <c r="AO196" s="575"/>
      <c r="AP196" s="575"/>
      <c r="AQ196" s="575"/>
      <c r="AR196" s="575"/>
      <c r="AS196" s="575"/>
      <c r="AT196" s="575"/>
      <c r="AU196" s="575"/>
      <c r="AV196" s="575"/>
      <c r="AW196" s="575"/>
      <c r="AX196" s="575"/>
      <c r="AY196" s="575"/>
      <c r="AZ196" s="575"/>
      <c r="BA196" s="575"/>
      <c r="BB196" s="575"/>
      <c r="BC196" s="575"/>
      <c r="BD196" s="575"/>
      <c r="BE196" s="575"/>
      <c r="BF196" s="575"/>
      <c r="BG196" s="575"/>
      <c r="BH196" s="575"/>
      <c r="BI196" s="575"/>
      <c r="BJ196" s="575"/>
      <c r="BK196" s="575"/>
      <c r="BL196" s="575"/>
      <c r="BM196" s="575"/>
      <c r="BN196" s="575"/>
      <c r="BO196" s="575"/>
      <c r="BP196" s="575"/>
      <c r="BQ196" s="575"/>
      <c r="BR196" s="575"/>
      <c r="BS196" s="575"/>
      <c r="BT196" s="575"/>
      <c r="BU196" s="575"/>
    </row>
    <row r="197" spans="1:73" s="817" customFormat="1" outlineLevel="1" x14ac:dyDescent="0.35">
      <c r="A197" s="419" t="s">
        <v>415</v>
      </c>
      <c r="B197" s="352"/>
      <c r="C197" s="460"/>
      <c r="D197" s="354"/>
      <c r="E197" s="355"/>
      <c r="F197" s="575"/>
      <c r="G197" s="575"/>
      <c r="H197" s="575"/>
      <c r="I197" s="575"/>
      <c r="J197" s="652"/>
      <c r="K197" s="652"/>
      <c r="L197" s="652"/>
      <c r="M197" s="652"/>
      <c r="N197" s="652"/>
      <c r="O197" s="652"/>
      <c r="P197" s="652"/>
      <c r="Q197" s="652"/>
      <c r="R197" s="652"/>
      <c r="S197" s="652"/>
      <c r="T197" s="652"/>
      <c r="U197" s="652"/>
      <c r="V197" s="652"/>
      <c r="W197" s="652"/>
      <c r="X197" s="652"/>
      <c r="Y197" s="652"/>
      <c r="Z197" s="652"/>
      <c r="AA197" s="652"/>
      <c r="AB197" s="652"/>
      <c r="AC197" s="652"/>
      <c r="AD197" s="652"/>
      <c r="AE197" s="575"/>
      <c r="AF197" s="575"/>
      <c r="AG197" s="575"/>
      <c r="AH197" s="575"/>
      <c r="AI197" s="575"/>
      <c r="AJ197" s="575"/>
      <c r="AK197" s="575"/>
      <c r="AL197" s="575"/>
      <c r="AM197" s="575"/>
      <c r="AN197" s="575"/>
      <c r="AO197" s="575"/>
      <c r="AP197" s="575"/>
      <c r="AQ197" s="575"/>
      <c r="AR197" s="575"/>
      <c r="AS197" s="575"/>
      <c r="AT197" s="575"/>
      <c r="AU197" s="575"/>
      <c r="AV197" s="575"/>
      <c r="AW197" s="575"/>
      <c r="AX197" s="575"/>
      <c r="AY197" s="575"/>
      <c r="AZ197" s="575"/>
      <c r="BA197" s="575"/>
      <c r="BB197" s="575"/>
      <c r="BC197" s="575"/>
      <c r="BD197" s="575"/>
      <c r="BE197" s="575"/>
      <c r="BF197" s="575"/>
      <c r="BG197" s="575"/>
      <c r="BH197" s="575"/>
      <c r="BI197" s="575"/>
      <c r="BJ197" s="575"/>
      <c r="BK197" s="575"/>
      <c r="BL197" s="575"/>
      <c r="BM197" s="575"/>
      <c r="BN197" s="575"/>
      <c r="BO197" s="575"/>
      <c r="BP197" s="575"/>
      <c r="BQ197" s="575"/>
      <c r="BR197" s="575"/>
      <c r="BS197" s="575"/>
      <c r="BT197" s="575"/>
      <c r="BU197" s="575"/>
    </row>
    <row r="198" spans="1:73" s="184" customFormat="1" x14ac:dyDescent="0.35">
      <c r="A198" s="413" t="s">
        <v>553</v>
      </c>
      <c r="B198" s="352"/>
      <c r="C198" s="460"/>
      <c r="D198" s="354"/>
      <c r="E198" s="355"/>
      <c r="F198" s="575"/>
      <c r="G198" s="575"/>
      <c r="H198" s="575"/>
      <c r="I198" s="575"/>
      <c r="J198" s="575"/>
      <c r="K198" s="575"/>
      <c r="L198" s="575"/>
      <c r="M198" s="575"/>
      <c r="N198" s="575"/>
      <c r="O198" s="575"/>
      <c r="P198" s="575"/>
      <c r="Q198" s="575"/>
      <c r="R198" s="575"/>
      <c r="S198" s="575"/>
      <c r="T198" s="575"/>
      <c r="U198" s="575"/>
      <c r="V198" s="575"/>
      <c r="W198" s="575"/>
      <c r="X198" s="575"/>
      <c r="Y198" s="575"/>
      <c r="Z198" s="575"/>
      <c r="AA198" s="575"/>
      <c r="AB198" s="575"/>
      <c r="AC198" s="575"/>
      <c r="AD198" s="575"/>
      <c r="AE198" s="575"/>
      <c r="AF198" s="575"/>
      <c r="AG198" s="575"/>
      <c r="AH198" s="575"/>
      <c r="AI198" s="575"/>
      <c r="AJ198" s="575"/>
      <c r="AK198" s="575"/>
      <c r="AL198" s="575"/>
      <c r="AM198" s="575"/>
      <c r="AN198" s="575"/>
      <c r="AO198" s="575"/>
      <c r="AP198" s="575"/>
      <c r="AQ198" s="575"/>
      <c r="AR198" s="575"/>
      <c r="AS198" s="575"/>
      <c r="AT198" s="575"/>
      <c r="AU198" s="575"/>
      <c r="AV198" s="575"/>
      <c r="AW198" s="575"/>
      <c r="AX198" s="575"/>
      <c r="AY198" s="575"/>
      <c r="AZ198" s="575"/>
      <c r="BA198" s="575"/>
      <c r="BB198" s="575"/>
      <c r="BC198" s="575"/>
      <c r="BD198" s="575"/>
      <c r="BE198" s="575"/>
      <c r="BF198" s="575"/>
      <c r="BG198" s="575"/>
      <c r="BH198" s="575"/>
      <c r="BI198" s="575"/>
      <c r="BJ198" s="575"/>
      <c r="BK198" s="575"/>
      <c r="BL198" s="575"/>
      <c r="BM198" s="575"/>
      <c r="BN198" s="575"/>
      <c r="BO198" s="575"/>
      <c r="BP198" s="575"/>
      <c r="BQ198" s="575"/>
      <c r="BR198" s="575"/>
      <c r="BS198" s="575"/>
      <c r="BT198" s="575"/>
      <c r="BU198" s="575"/>
    </row>
    <row r="199" spans="1:73" s="184" customFormat="1" x14ac:dyDescent="0.35">
      <c r="A199" s="413" t="s">
        <v>554</v>
      </c>
      <c r="B199" s="352"/>
      <c r="C199" s="460"/>
      <c r="D199" s="354"/>
      <c r="E199" s="355"/>
      <c r="F199" s="575"/>
      <c r="G199" s="575"/>
      <c r="H199" s="575"/>
      <c r="I199" s="575"/>
      <c r="J199" s="575"/>
      <c r="K199" s="575"/>
      <c r="L199" s="575"/>
      <c r="M199" s="575"/>
      <c r="N199" s="575"/>
      <c r="O199" s="575"/>
      <c r="P199" s="575"/>
      <c r="Q199" s="575"/>
      <c r="R199" s="575"/>
      <c r="S199" s="575"/>
      <c r="T199" s="575"/>
      <c r="U199" s="575"/>
      <c r="V199" s="575"/>
      <c r="W199" s="575"/>
      <c r="X199" s="575"/>
      <c r="Y199" s="575"/>
      <c r="Z199" s="575"/>
      <c r="AA199" s="575"/>
      <c r="AB199" s="575"/>
      <c r="AC199" s="575"/>
      <c r="AD199" s="575"/>
      <c r="AE199" s="575"/>
      <c r="AF199" s="575"/>
      <c r="AG199" s="575"/>
      <c r="AH199" s="575"/>
      <c r="AI199" s="575"/>
      <c r="AJ199" s="575"/>
      <c r="AK199" s="575"/>
      <c r="AL199" s="575"/>
      <c r="AM199" s="575"/>
      <c r="AN199" s="575"/>
      <c r="AO199" s="575"/>
      <c r="AP199" s="575"/>
      <c r="AQ199" s="575"/>
      <c r="AR199" s="575"/>
      <c r="AS199" s="575"/>
      <c r="AT199" s="575"/>
      <c r="AU199" s="575"/>
      <c r="AV199" s="575"/>
      <c r="AW199" s="575"/>
      <c r="AX199" s="575"/>
      <c r="AY199" s="575"/>
      <c r="AZ199" s="575"/>
      <c r="BA199" s="575"/>
      <c r="BB199" s="575"/>
      <c r="BC199" s="575"/>
      <c r="BD199" s="575"/>
      <c r="BE199" s="575"/>
      <c r="BF199" s="575"/>
      <c r="BG199" s="575"/>
      <c r="BH199" s="575"/>
      <c r="BI199" s="575"/>
      <c r="BJ199" s="575"/>
      <c r="BK199" s="575"/>
      <c r="BL199" s="575"/>
      <c r="BM199" s="575"/>
      <c r="BN199" s="575"/>
      <c r="BO199" s="575"/>
      <c r="BP199" s="575"/>
      <c r="BQ199" s="575"/>
      <c r="BR199" s="575"/>
      <c r="BS199" s="575"/>
      <c r="BT199" s="575"/>
      <c r="BU199" s="575"/>
    </row>
    <row r="200" spans="1:73" s="825" customFormat="1" ht="15" customHeight="1" x14ac:dyDescent="0.3">
      <c r="A200" s="294" t="s">
        <v>558</v>
      </c>
      <c r="B200" s="114" t="s">
        <v>555</v>
      </c>
      <c r="C200" s="199"/>
      <c r="D200" s="336"/>
      <c r="E200" s="824" t="str">
        <f>'9. Checks (ART)'!E19</f>
        <v>OK</v>
      </c>
      <c r="F200" s="295"/>
      <c r="G200" s="295"/>
      <c r="H200" s="295"/>
      <c r="I200" s="295"/>
      <c r="J200" s="295"/>
      <c r="K200" s="295"/>
      <c r="L200" s="295"/>
      <c r="M200" s="295"/>
      <c r="N200" s="295"/>
      <c r="O200" s="295"/>
      <c r="P200" s="295"/>
      <c r="Q200" s="295"/>
      <c r="R200" s="295"/>
      <c r="S200" s="295"/>
      <c r="T200" s="295"/>
      <c r="U200" s="295"/>
      <c r="V200" s="295"/>
      <c r="W200" s="295"/>
      <c r="X200" s="295"/>
      <c r="Y200" s="295"/>
      <c r="Z200" s="295"/>
      <c r="AA200" s="295"/>
      <c r="AB200" s="295"/>
      <c r="AC200" s="295"/>
      <c r="AD200" s="295"/>
      <c r="AE200" s="295"/>
      <c r="AF200" s="295"/>
      <c r="AG200" s="295"/>
      <c r="AH200" s="295"/>
      <c r="AI200" s="295"/>
      <c r="AJ200" s="295"/>
      <c r="AK200" s="295"/>
      <c r="AL200" s="295"/>
      <c r="AM200" s="295"/>
      <c r="AN200" s="295"/>
      <c r="AO200" s="295"/>
      <c r="AP200" s="295"/>
      <c r="AQ200" s="295"/>
      <c r="AR200" s="295"/>
      <c r="AS200" s="295"/>
      <c r="AT200" s="295"/>
      <c r="AU200" s="295"/>
      <c r="AV200" s="295"/>
      <c r="AW200" s="295"/>
      <c r="AX200" s="295"/>
      <c r="AY200" s="295"/>
      <c r="AZ200" s="295"/>
      <c r="BA200" s="295"/>
      <c r="BB200" s="295"/>
      <c r="BC200" s="295"/>
      <c r="BD200" s="295"/>
      <c r="BE200" s="295"/>
      <c r="BF200" s="295"/>
      <c r="BG200" s="295"/>
      <c r="BH200" s="295"/>
      <c r="BI200" s="295"/>
      <c r="BJ200" s="295"/>
      <c r="BK200" s="295"/>
      <c r="BL200" s="295"/>
      <c r="BM200" s="295"/>
      <c r="BN200" s="295"/>
      <c r="BO200" s="295"/>
      <c r="BP200" s="295"/>
      <c r="BQ200" s="295"/>
      <c r="BR200" s="295"/>
      <c r="BS200" s="295"/>
      <c r="BT200" s="295"/>
      <c r="BU200" s="295"/>
    </row>
    <row r="201" spans="1:73" s="825" customFormat="1" ht="15" customHeight="1" x14ac:dyDescent="0.3">
      <c r="A201" s="294" t="s">
        <v>557</v>
      </c>
      <c r="B201" s="114" t="s">
        <v>556</v>
      </c>
      <c r="C201" s="199"/>
      <c r="D201" s="336"/>
      <c r="E201" s="824" t="str">
        <f>'9. Checks (ART)'!E20</f>
        <v>OK</v>
      </c>
      <c r="F201" s="295"/>
      <c r="G201" s="295"/>
      <c r="H201" s="295"/>
      <c r="I201" s="295"/>
      <c r="J201" s="295"/>
      <c r="K201" s="295"/>
      <c r="L201" s="295"/>
      <c r="M201" s="295"/>
      <c r="N201" s="295"/>
      <c r="O201" s="295"/>
      <c r="P201" s="295"/>
      <c r="Q201" s="295"/>
      <c r="R201" s="295"/>
      <c r="S201" s="295"/>
      <c r="T201" s="295"/>
      <c r="U201" s="295"/>
      <c r="V201" s="295"/>
      <c r="W201" s="295"/>
      <c r="X201" s="295"/>
      <c r="Y201" s="295"/>
      <c r="Z201" s="295"/>
      <c r="AA201" s="295"/>
      <c r="AB201" s="295"/>
      <c r="AC201" s="295"/>
      <c r="AD201" s="295"/>
      <c r="AE201" s="295"/>
      <c r="AF201" s="295"/>
      <c r="AG201" s="295"/>
      <c r="AH201" s="295"/>
      <c r="AI201" s="295"/>
      <c r="AJ201" s="295"/>
      <c r="AK201" s="295"/>
      <c r="AL201" s="295"/>
      <c r="AM201" s="295"/>
      <c r="AN201" s="295"/>
      <c r="AO201" s="295"/>
      <c r="AP201" s="295"/>
      <c r="AQ201" s="295"/>
      <c r="AR201" s="295"/>
      <c r="AS201" s="295"/>
      <c r="AT201" s="295"/>
      <c r="AU201" s="295"/>
      <c r="AV201" s="295"/>
      <c r="AW201" s="295"/>
      <c r="AX201" s="295"/>
      <c r="AY201" s="295"/>
      <c r="AZ201" s="295"/>
      <c r="BA201" s="295"/>
      <c r="BB201" s="295"/>
      <c r="BC201" s="295"/>
      <c r="BD201" s="295"/>
      <c r="BE201" s="295"/>
      <c r="BF201" s="295"/>
      <c r="BG201" s="295"/>
      <c r="BH201" s="295"/>
      <c r="BI201" s="295"/>
      <c r="BJ201" s="295"/>
      <c r="BK201" s="295"/>
      <c r="BL201" s="295"/>
      <c r="BM201" s="295"/>
      <c r="BN201" s="295"/>
      <c r="BO201" s="295"/>
      <c r="BP201" s="295"/>
      <c r="BQ201" s="295"/>
      <c r="BR201" s="295"/>
      <c r="BS201" s="295"/>
      <c r="BT201" s="295"/>
      <c r="BU201" s="295"/>
    </row>
    <row r="202" spans="1:73" s="196" customFormat="1" outlineLevel="1" x14ac:dyDescent="0.35">
      <c r="A202" s="197" t="s">
        <v>35</v>
      </c>
      <c r="B202" s="198"/>
      <c r="C202" s="478"/>
      <c r="D202" s="310"/>
      <c r="E202" s="198"/>
      <c r="F202" s="576">
        <f t="shared" ref="F202:Y202" si="116">SUM(F203:F205)</f>
        <v>0</v>
      </c>
      <c r="G202" s="576">
        <f t="shared" si="116"/>
        <v>0</v>
      </c>
      <c r="H202" s="576">
        <f t="shared" si="116"/>
        <v>0</v>
      </c>
      <c r="I202" s="576">
        <f t="shared" si="116"/>
        <v>0</v>
      </c>
      <c r="J202" s="576">
        <f t="shared" si="116"/>
        <v>0</v>
      </c>
      <c r="K202" s="576">
        <f t="shared" si="116"/>
        <v>0</v>
      </c>
      <c r="L202" s="576">
        <f t="shared" si="116"/>
        <v>0</v>
      </c>
      <c r="M202" s="576">
        <f t="shared" si="116"/>
        <v>0</v>
      </c>
      <c r="N202" s="576">
        <f t="shared" si="116"/>
        <v>0</v>
      </c>
      <c r="O202" s="576">
        <f t="shared" si="116"/>
        <v>0</v>
      </c>
      <c r="P202" s="576">
        <f t="shared" si="116"/>
        <v>0</v>
      </c>
      <c r="Q202" s="576">
        <f t="shared" si="116"/>
        <v>0</v>
      </c>
      <c r="R202" s="576">
        <f t="shared" si="116"/>
        <v>0</v>
      </c>
      <c r="S202" s="576">
        <f t="shared" si="116"/>
        <v>0</v>
      </c>
      <c r="T202" s="576">
        <f t="shared" si="116"/>
        <v>0</v>
      </c>
      <c r="U202" s="576">
        <f t="shared" si="116"/>
        <v>0</v>
      </c>
      <c r="V202" s="576">
        <f t="shared" si="116"/>
        <v>0</v>
      </c>
      <c r="W202" s="576">
        <f t="shared" si="116"/>
        <v>0</v>
      </c>
      <c r="X202" s="576">
        <f t="shared" si="116"/>
        <v>0</v>
      </c>
      <c r="Y202" s="576">
        <f t="shared" si="116"/>
        <v>0</v>
      </c>
      <c r="Z202" s="576">
        <f t="shared" ref="Z202:BU202" si="117">SUM(Z203:Z205)</f>
        <v>0</v>
      </c>
      <c r="AA202" s="576">
        <f t="shared" si="117"/>
        <v>0</v>
      </c>
      <c r="AB202" s="576">
        <f t="shared" si="117"/>
        <v>0</v>
      </c>
      <c r="AC202" s="576">
        <f t="shared" si="117"/>
        <v>0</v>
      </c>
      <c r="AD202" s="576">
        <f t="shared" si="117"/>
        <v>0</v>
      </c>
      <c r="AE202" s="576">
        <f t="shared" si="117"/>
        <v>0</v>
      </c>
      <c r="AF202" s="576">
        <f t="shared" si="117"/>
        <v>0</v>
      </c>
      <c r="AG202" s="576">
        <f t="shared" si="117"/>
        <v>0</v>
      </c>
      <c r="AH202" s="576">
        <f t="shared" si="117"/>
        <v>0</v>
      </c>
      <c r="AI202" s="576">
        <f t="shared" si="117"/>
        <v>0</v>
      </c>
      <c r="AJ202" s="576">
        <f t="shared" si="117"/>
        <v>0</v>
      </c>
      <c r="AK202" s="576">
        <f t="shared" si="117"/>
        <v>0</v>
      </c>
      <c r="AL202" s="576">
        <f t="shared" si="117"/>
        <v>0</v>
      </c>
      <c r="AM202" s="576">
        <f t="shared" si="117"/>
        <v>0</v>
      </c>
      <c r="AN202" s="576">
        <f t="shared" si="117"/>
        <v>0</v>
      </c>
      <c r="AO202" s="576">
        <f t="shared" si="117"/>
        <v>0</v>
      </c>
      <c r="AP202" s="576">
        <f t="shared" si="117"/>
        <v>0</v>
      </c>
      <c r="AQ202" s="576">
        <f t="shared" si="117"/>
        <v>0</v>
      </c>
      <c r="AR202" s="576">
        <f t="shared" si="117"/>
        <v>0</v>
      </c>
      <c r="AS202" s="576">
        <f t="shared" si="117"/>
        <v>0</v>
      </c>
      <c r="AT202" s="576">
        <f t="shared" si="117"/>
        <v>0</v>
      </c>
      <c r="AU202" s="576">
        <f t="shared" si="117"/>
        <v>0</v>
      </c>
      <c r="AV202" s="576">
        <f t="shared" si="117"/>
        <v>0</v>
      </c>
      <c r="AW202" s="576">
        <f t="shared" si="117"/>
        <v>0</v>
      </c>
      <c r="AX202" s="576">
        <f t="shared" si="117"/>
        <v>0</v>
      </c>
      <c r="AY202" s="576">
        <f t="shared" si="117"/>
        <v>0</v>
      </c>
      <c r="AZ202" s="576">
        <f t="shared" si="117"/>
        <v>0</v>
      </c>
      <c r="BA202" s="576">
        <f t="shared" si="117"/>
        <v>0</v>
      </c>
      <c r="BB202" s="576">
        <f t="shared" si="117"/>
        <v>0</v>
      </c>
      <c r="BC202" s="576">
        <f t="shared" si="117"/>
        <v>0</v>
      </c>
      <c r="BD202" s="576">
        <f t="shared" si="117"/>
        <v>0</v>
      </c>
      <c r="BE202" s="576">
        <f t="shared" si="117"/>
        <v>0</v>
      </c>
      <c r="BF202" s="576">
        <f t="shared" si="117"/>
        <v>0</v>
      </c>
      <c r="BG202" s="576">
        <f t="shared" si="117"/>
        <v>0</v>
      </c>
      <c r="BH202" s="576">
        <f t="shared" si="117"/>
        <v>0</v>
      </c>
      <c r="BI202" s="576">
        <f t="shared" si="117"/>
        <v>0</v>
      </c>
      <c r="BJ202" s="576">
        <f t="shared" si="117"/>
        <v>0</v>
      </c>
      <c r="BK202" s="576">
        <f t="shared" si="117"/>
        <v>0</v>
      </c>
      <c r="BL202" s="576">
        <f t="shared" si="117"/>
        <v>0</v>
      </c>
      <c r="BM202" s="576">
        <f t="shared" si="117"/>
        <v>0</v>
      </c>
      <c r="BN202" s="576">
        <f t="shared" si="117"/>
        <v>0</v>
      </c>
      <c r="BO202" s="576">
        <f t="shared" si="117"/>
        <v>0</v>
      </c>
      <c r="BP202" s="576">
        <f t="shared" si="117"/>
        <v>0</v>
      </c>
      <c r="BQ202" s="576">
        <f t="shared" si="117"/>
        <v>0</v>
      </c>
      <c r="BR202" s="576">
        <f t="shared" si="117"/>
        <v>0</v>
      </c>
      <c r="BS202" s="576">
        <f t="shared" si="117"/>
        <v>0</v>
      </c>
      <c r="BT202" s="576">
        <f t="shared" si="117"/>
        <v>0</v>
      </c>
      <c r="BU202" s="576">
        <f t="shared" si="117"/>
        <v>0</v>
      </c>
    </row>
    <row r="203" spans="1:73" outlineLevel="2" x14ac:dyDescent="0.35">
      <c r="A203" s="55" t="s">
        <v>219</v>
      </c>
      <c r="B203" s="202"/>
      <c r="C203" s="459"/>
      <c r="D203" s="311"/>
      <c r="E203" s="202"/>
      <c r="F203" s="575"/>
      <c r="G203" s="575"/>
      <c r="H203" s="575"/>
      <c r="I203" s="575"/>
      <c r="J203" s="575"/>
      <c r="K203" s="575"/>
      <c r="L203" s="575"/>
      <c r="M203" s="575"/>
      <c r="N203" s="575"/>
      <c r="O203" s="575"/>
      <c r="P203" s="575"/>
      <c r="Q203" s="575"/>
      <c r="R203" s="575"/>
      <c r="S203" s="575"/>
      <c r="T203" s="575"/>
      <c r="U203" s="575"/>
      <c r="V203" s="575"/>
      <c r="W203" s="575"/>
      <c r="X203" s="575"/>
      <c r="Y203" s="575"/>
      <c r="Z203" s="575"/>
      <c r="AA203" s="575"/>
      <c r="AB203" s="575"/>
      <c r="AC203" s="575"/>
      <c r="AD203" s="575"/>
      <c r="AE203" s="575"/>
      <c r="AF203" s="575"/>
      <c r="AG203" s="575"/>
      <c r="AH203" s="575"/>
      <c r="AI203" s="575"/>
      <c r="AJ203" s="575"/>
      <c r="AK203" s="575"/>
      <c r="AL203" s="575"/>
      <c r="AM203" s="575"/>
      <c r="AN203" s="575"/>
      <c r="AO203" s="575"/>
      <c r="AP203" s="575"/>
      <c r="AQ203" s="575"/>
      <c r="AR203" s="575"/>
      <c r="AS203" s="575"/>
      <c r="AT203" s="575"/>
      <c r="AU203" s="575"/>
      <c r="AV203" s="575"/>
      <c r="AW203" s="575"/>
      <c r="AX203" s="575"/>
      <c r="AY203" s="575"/>
      <c r="AZ203" s="575"/>
      <c r="BA203" s="575"/>
      <c r="BB203" s="575"/>
      <c r="BC203" s="575"/>
      <c r="BD203" s="575"/>
      <c r="BE203" s="575"/>
      <c r="BF203" s="575"/>
      <c r="BG203" s="575"/>
      <c r="BH203" s="575"/>
      <c r="BI203" s="575"/>
      <c r="BJ203" s="575"/>
      <c r="BK203" s="575"/>
      <c r="BL203" s="575"/>
      <c r="BM203" s="575"/>
      <c r="BN203" s="575"/>
      <c r="BO203" s="575"/>
      <c r="BP203" s="575"/>
      <c r="BQ203" s="575"/>
      <c r="BR203" s="575"/>
      <c r="BS203" s="575"/>
      <c r="BT203" s="575"/>
      <c r="BU203" s="575"/>
    </row>
    <row r="204" spans="1:73" outlineLevel="2" x14ac:dyDescent="0.35">
      <c r="A204" s="419" t="s">
        <v>220</v>
      </c>
      <c r="B204" s="352" t="s">
        <v>119</v>
      </c>
      <c r="C204" s="460"/>
      <c r="D204" s="354"/>
      <c r="E204" s="355"/>
      <c r="F204" s="575"/>
      <c r="G204" s="575"/>
      <c r="H204" s="575"/>
      <c r="I204" s="575"/>
      <c r="J204" s="575"/>
      <c r="K204" s="575"/>
      <c r="L204" s="575"/>
      <c r="M204" s="575"/>
      <c r="N204" s="575"/>
      <c r="O204" s="575"/>
      <c r="P204" s="575"/>
      <c r="Q204" s="575"/>
      <c r="R204" s="575"/>
      <c r="S204" s="575"/>
      <c r="T204" s="575"/>
      <c r="U204" s="575"/>
      <c r="V204" s="575"/>
      <c r="W204" s="575"/>
      <c r="X204" s="575"/>
      <c r="Y204" s="575"/>
      <c r="Z204" s="575"/>
      <c r="AA204" s="575"/>
      <c r="AB204" s="575"/>
      <c r="AC204" s="575"/>
      <c r="AD204" s="575"/>
      <c r="AE204" s="575"/>
      <c r="AF204" s="575"/>
      <c r="AG204" s="575"/>
      <c r="AH204" s="575"/>
      <c r="AI204" s="575"/>
      <c r="AJ204" s="575"/>
      <c r="AK204" s="575"/>
      <c r="AL204" s="575"/>
      <c r="AM204" s="575"/>
      <c r="AN204" s="575"/>
      <c r="AO204" s="575"/>
      <c r="AP204" s="575"/>
      <c r="AQ204" s="575"/>
      <c r="AR204" s="575"/>
      <c r="AS204" s="575"/>
      <c r="AT204" s="575"/>
      <c r="AU204" s="575"/>
      <c r="AV204" s="575"/>
      <c r="AW204" s="575"/>
      <c r="AX204" s="575"/>
      <c r="AY204" s="575"/>
      <c r="AZ204" s="575"/>
      <c r="BA204" s="575"/>
      <c r="BB204" s="575"/>
      <c r="BC204" s="575"/>
      <c r="BD204" s="575"/>
      <c r="BE204" s="575"/>
      <c r="BF204" s="575"/>
      <c r="BG204" s="575"/>
      <c r="BH204" s="575"/>
      <c r="BI204" s="575"/>
      <c r="BJ204" s="575"/>
      <c r="BK204" s="575"/>
      <c r="BL204" s="575"/>
      <c r="BM204" s="575"/>
      <c r="BN204" s="575"/>
      <c r="BO204" s="575"/>
      <c r="BP204" s="575"/>
      <c r="BQ204" s="575"/>
      <c r="BR204" s="575"/>
      <c r="BS204" s="575"/>
      <c r="BT204" s="575"/>
      <c r="BU204" s="575"/>
    </row>
    <row r="205" spans="1:73" ht="41.4" outlineLevel="2" x14ac:dyDescent="0.35">
      <c r="A205" s="55" t="s">
        <v>221</v>
      </c>
      <c r="B205" s="173" t="s">
        <v>437</v>
      </c>
      <c r="C205" s="467"/>
      <c r="D205" s="337"/>
      <c r="E205" s="203"/>
      <c r="F205" s="575"/>
      <c r="G205" s="575"/>
      <c r="H205" s="575"/>
      <c r="I205" s="575"/>
      <c r="J205" s="575"/>
      <c r="K205" s="575"/>
      <c r="L205" s="575"/>
      <c r="M205" s="575"/>
      <c r="N205" s="575"/>
      <c r="O205" s="575"/>
      <c r="P205" s="575"/>
      <c r="Q205" s="575"/>
      <c r="R205" s="575"/>
      <c r="S205" s="575"/>
      <c r="T205" s="575"/>
      <c r="U205" s="575"/>
      <c r="V205" s="575"/>
      <c r="W205" s="575"/>
      <c r="X205" s="575"/>
      <c r="Y205" s="575"/>
      <c r="Z205" s="575"/>
      <c r="AA205" s="575"/>
      <c r="AB205" s="575"/>
      <c r="AC205" s="575"/>
      <c r="AD205" s="575"/>
      <c r="AE205" s="575"/>
      <c r="AF205" s="575"/>
      <c r="AG205" s="575"/>
      <c r="AH205" s="575"/>
      <c r="AI205" s="575"/>
      <c r="AJ205" s="575"/>
      <c r="AK205" s="575"/>
      <c r="AL205" s="575"/>
      <c r="AM205" s="575"/>
      <c r="AN205" s="575"/>
      <c r="AO205" s="575"/>
      <c r="AP205" s="575"/>
      <c r="AQ205" s="575"/>
      <c r="AR205" s="575"/>
      <c r="AS205" s="575"/>
      <c r="AT205" s="575"/>
      <c r="AU205" s="575"/>
      <c r="AV205" s="575"/>
      <c r="AW205" s="575"/>
      <c r="AX205" s="575"/>
      <c r="AY205" s="575"/>
      <c r="AZ205" s="575"/>
      <c r="BA205" s="575"/>
      <c r="BB205" s="575"/>
      <c r="BC205" s="575"/>
      <c r="BD205" s="575"/>
      <c r="BE205" s="575"/>
      <c r="BF205" s="575"/>
      <c r="BG205" s="575"/>
      <c r="BH205" s="575"/>
      <c r="BI205" s="575"/>
      <c r="BJ205" s="575"/>
      <c r="BK205" s="575"/>
      <c r="BL205" s="575"/>
      <c r="BM205" s="575"/>
      <c r="BN205" s="575"/>
      <c r="BO205" s="575"/>
      <c r="BP205" s="575"/>
      <c r="BQ205" s="575"/>
      <c r="BR205" s="575"/>
      <c r="BS205" s="575"/>
      <c r="BT205" s="575"/>
      <c r="BU205" s="575"/>
    </row>
    <row r="206" spans="1:73" outlineLevel="1" x14ac:dyDescent="0.25">
      <c r="A206" s="61" t="s">
        <v>19</v>
      </c>
      <c r="B206" s="204"/>
      <c r="C206" s="479"/>
      <c r="D206" s="312"/>
      <c r="E206" s="204"/>
      <c r="F206" s="575"/>
      <c r="G206" s="577">
        <f t="shared" ref="G206" si="118">SUM(G207:G210)</f>
        <v>0</v>
      </c>
      <c r="H206" s="575"/>
      <c r="I206" s="577">
        <f t="shared" ref="I206" si="119">SUM(I207:I210)</f>
        <v>0</v>
      </c>
      <c r="J206" s="575"/>
      <c r="K206" s="575"/>
      <c r="L206" s="575"/>
      <c r="M206" s="575"/>
      <c r="N206" s="575"/>
      <c r="O206" s="575"/>
      <c r="P206" s="575"/>
      <c r="Q206" s="575"/>
      <c r="R206" s="575"/>
      <c r="S206" s="575"/>
      <c r="T206" s="575"/>
      <c r="U206" s="575"/>
      <c r="V206" s="575"/>
      <c r="W206" s="575"/>
      <c r="X206" s="575"/>
      <c r="Y206" s="575"/>
      <c r="Z206" s="575"/>
      <c r="AA206" s="575"/>
      <c r="AB206" s="575"/>
      <c r="AC206" s="575"/>
      <c r="AD206" s="575"/>
      <c r="AE206" s="575"/>
      <c r="AF206" s="575"/>
      <c r="AG206" s="575"/>
      <c r="AH206" s="575"/>
      <c r="AI206" s="575"/>
      <c r="AJ206" s="575"/>
      <c r="AK206" s="575"/>
      <c r="AL206" s="575"/>
      <c r="AM206" s="575"/>
      <c r="AN206" s="575"/>
      <c r="AO206" s="575"/>
      <c r="AP206" s="575"/>
      <c r="AQ206" s="575"/>
      <c r="AR206" s="575"/>
      <c r="AS206" s="575"/>
      <c r="AT206" s="575"/>
      <c r="AU206" s="575"/>
      <c r="AV206" s="575"/>
      <c r="AW206" s="575"/>
      <c r="AX206" s="575"/>
      <c r="AY206" s="575"/>
      <c r="AZ206" s="575"/>
      <c r="BA206" s="575"/>
      <c r="BB206" s="575"/>
      <c r="BC206" s="575"/>
      <c r="BD206" s="575"/>
      <c r="BE206" s="575"/>
      <c r="BF206" s="575"/>
      <c r="BG206" s="575"/>
      <c r="BH206" s="575"/>
      <c r="BI206" s="575"/>
      <c r="BJ206" s="575"/>
      <c r="BK206" s="575"/>
      <c r="BL206" s="575"/>
      <c r="BM206" s="575"/>
      <c r="BN206" s="575"/>
      <c r="BO206" s="575"/>
      <c r="BP206" s="575"/>
      <c r="BQ206" s="575"/>
      <c r="BR206" s="575"/>
      <c r="BS206" s="575"/>
      <c r="BT206" s="575"/>
      <c r="BU206" s="575"/>
    </row>
    <row r="207" spans="1:73" s="184" customFormat="1" outlineLevel="1" x14ac:dyDescent="0.25">
      <c r="A207" s="55" t="s">
        <v>423</v>
      </c>
      <c r="B207" s="206"/>
      <c r="C207" s="459"/>
      <c r="D207" s="313"/>
      <c r="E207" s="202"/>
      <c r="F207" s="578"/>
      <c r="G207" s="575"/>
      <c r="H207" s="578"/>
      <c r="I207" s="575"/>
      <c r="J207" s="578"/>
      <c r="K207" s="578"/>
      <c r="L207" s="578"/>
      <c r="M207" s="578"/>
      <c r="N207" s="578"/>
      <c r="O207" s="578"/>
      <c r="P207" s="578"/>
      <c r="Q207" s="578"/>
      <c r="R207" s="578"/>
      <c r="S207" s="578"/>
      <c r="T207" s="578"/>
      <c r="U207" s="578"/>
      <c r="V207" s="578"/>
      <c r="W207" s="578"/>
      <c r="X207" s="578"/>
      <c r="Y207" s="578"/>
      <c r="Z207" s="578"/>
      <c r="AA207" s="578"/>
      <c r="AB207" s="578"/>
      <c r="AC207" s="578"/>
      <c r="AD207" s="578"/>
      <c r="AE207" s="578"/>
      <c r="AF207" s="578"/>
      <c r="AG207" s="578"/>
      <c r="AH207" s="578"/>
      <c r="AI207" s="578"/>
      <c r="AJ207" s="578"/>
      <c r="AK207" s="578"/>
      <c r="AL207" s="578"/>
      <c r="AM207" s="578"/>
      <c r="AN207" s="578"/>
      <c r="AO207" s="578"/>
      <c r="AP207" s="578"/>
      <c r="AQ207" s="578"/>
      <c r="AR207" s="578"/>
      <c r="AS207" s="578"/>
      <c r="AT207" s="578"/>
      <c r="AU207" s="578"/>
      <c r="AV207" s="578"/>
      <c r="AW207" s="578"/>
      <c r="AX207" s="578"/>
      <c r="AY207" s="578"/>
      <c r="AZ207" s="578"/>
      <c r="BA207" s="578"/>
      <c r="BB207" s="578"/>
      <c r="BC207" s="578"/>
      <c r="BD207" s="578"/>
      <c r="BE207" s="578"/>
      <c r="BF207" s="578"/>
      <c r="BG207" s="578"/>
      <c r="BH207" s="578"/>
      <c r="BI207" s="578"/>
      <c r="BJ207" s="578"/>
      <c r="BK207" s="578"/>
      <c r="BL207" s="578"/>
      <c r="BM207" s="578"/>
      <c r="BN207" s="578"/>
      <c r="BO207" s="578"/>
      <c r="BP207" s="578"/>
      <c r="BQ207" s="578"/>
      <c r="BR207" s="578"/>
      <c r="BS207" s="578"/>
      <c r="BT207" s="578"/>
      <c r="BU207" s="578"/>
    </row>
    <row r="208" spans="1:73" s="184" customFormat="1" outlineLevel="1" x14ac:dyDescent="0.25">
      <c r="A208" s="419" t="s">
        <v>36</v>
      </c>
      <c r="B208" s="353"/>
      <c r="C208" s="460"/>
      <c r="D208" s="356"/>
      <c r="E208" s="353"/>
      <c r="F208" s="579"/>
      <c r="G208" s="575"/>
      <c r="H208" s="579"/>
      <c r="I208" s="575"/>
      <c r="J208" s="579"/>
      <c r="K208" s="579"/>
      <c r="L208" s="579"/>
      <c r="M208" s="579"/>
      <c r="N208" s="579"/>
      <c r="O208" s="579"/>
      <c r="P208" s="579"/>
      <c r="Q208" s="579"/>
      <c r="R208" s="579"/>
      <c r="S208" s="579"/>
      <c r="T208" s="579"/>
      <c r="U208" s="579"/>
      <c r="V208" s="579"/>
      <c r="W208" s="579"/>
      <c r="X208" s="579"/>
      <c r="Y208" s="579"/>
      <c r="Z208" s="579"/>
      <c r="AA208" s="579"/>
      <c r="AB208" s="579"/>
      <c r="AC208" s="579"/>
      <c r="AD208" s="579"/>
      <c r="AE208" s="579"/>
      <c r="AF208" s="579"/>
      <c r="AG208" s="579"/>
      <c r="AH208" s="579"/>
      <c r="AI208" s="579"/>
      <c r="AJ208" s="579"/>
      <c r="AK208" s="579"/>
      <c r="AL208" s="579"/>
      <c r="AM208" s="579"/>
      <c r="AN208" s="579"/>
      <c r="AO208" s="579"/>
      <c r="AP208" s="579"/>
      <c r="AQ208" s="579"/>
      <c r="AR208" s="579"/>
      <c r="AS208" s="579"/>
      <c r="AT208" s="579"/>
      <c r="AU208" s="579"/>
      <c r="AV208" s="579"/>
      <c r="AW208" s="579"/>
      <c r="AX208" s="579"/>
      <c r="AY208" s="579"/>
      <c r="AZ208" s="579"/>
      <c r="BA208" s="579"/>
      <c r="BB208" s="579"/>
      <c r="BC208" s="579"/>
      <c r="BD208" s="579"/>
      <c r="BE208" s="579"/>
      <c r="BF208" s="579"/>
      <c r="BG208" s="579"/>
      <c r="BH208" s="579"/>
      <c r="BI208" s="579"/>
      <c r="BJ208" s="579"/>
      <c r="BK208" s="579"/>
      <c r="BL208" s="579"/>
      <c r="BM208" s="579"/>
      <c r="BN208" s="579"/>
      <c r="BO208" s="579"/>
      <c r="BP208" s="579"/>
      <c r="BQ208" s="579"/>
      <c r="BR208" s="579"/>
      <c r="BS208" s="579"/>
      <c r="BT208" s="579"/>
      <c r="BU208" s="579"/>
    </row>
    <row r="209" spans="1:73" s="188" customFormat="1" outlineLevel="1" x14ac:dyDescent="0.25">
      <c r="A209" s="419" t="s">
        <v>586</v>
      </c>
      <c r="B209" s="353"/>
      <c r="C209" s="460"/>
      <c r="D209" s="356"/>
      <c r="E209" s="353"/>
      <c r="F209" s="579"/>
      <c r="G209" s="575"/>
      <c r="H209" s="579"/>
      <c r="I209" s="575"/>
      <c r="J209" s="579"/>
      <c r="K209" s="579"/>
      <c r="L209" s="579"/>
      <c r="M209" s="579"/>
      <c r="N209" s="579"/>
      <c r="O209" s="579"/>
      <c r="P209" s="579"/>
      <c r="Q209" s="579"/>
      <c r="R209" s="579"/>
      <c r="S209" s="579"/>
      <c r="T209" s="579"/>
      <c r="U209" s="579"/>
      <c r="V209" s="579"/>
      <c r="W209" s="579"/>
      <c r="X209" s="579"/>
      <c r="Y209" s="579"/>
      <c r="Z209" s="579"/>
      <c r="AA209" s="579"/>
      <c r="AB209" s="579"/>
      <c r="AC209" s="579"/>
      <c r="AD209" s="579"/>
      <c r="AE209" s="579"/>
      <c r="AF209" s="579"/>
      <c r="AG209" s="579"/>
      <c r="AH209" s="579"/>
      <c r="AI209" s="579"/>
      <c r="AJ209" s="579"/>
      <c r="AK209" s="579"/>
      <c r="AL209" s="579"/>
      <c r="AM209" s="579"/>
      <c r="AN209" s="579"/>
      <c r="AO209" s="579"/>
      <c r="AP209" s="579"/>
      <c r="AQ209" s="579"/>
      <c r="AR209" s="579"/>
      <c r="AS209" s="579"/>
      <c r="AT209" s="579"/>
      <c r="AU209" s="579"/>
      <c r="AV209" s="579"/>
      <c r="AW209" s="579"/>
      <c r="AX209" s="579"/>
      <c r="AY209" s="579"/>
      <c r="AZ209" s="579"/>
      <c r="BA209" s="579"/>
      <c r="BB209" s="579"/>
      <c r="BC209" s="579"/>
      <c r="BD209" s="579"/>
      <c r="BE209" s="579"/>
      <c r="BF209" s="579"/>
      <c r="BG209" s="579"/>
      <c r="BH209" s="579"/>
      <c r="BI209" s="579"/>
      <c r="BJ209" s="579"/>
      <c r="BK209" s="579"/>
      <c r="BL209" s="579"/>
      <c r="BM209" s="579"/>
      <c r="BN209" s="579"/>
      <c r="BO209" s="579"/>
      <c r="BP209" s="579"/>
      <c r="BQ209" s="579"/>
      <c r="BR209" s="579"/>
      <c r="BS209" s="579"/>
      <c r="BT209" s="579"/>
      <c r="BU209" s="579"/>
    </row>
    <row r="210" spans="1:73" s="184" customFormat="1" ht="41.4" outlineLevel="1" x14ac:dyDescent="0.35">
      <c r="A210" s="55" t="s">
        <v>342</v>
      </c>
      <c r="B210" s="173" t="s">
        <v>200</v>
      </c>
      <c r="C210" s="467"/>
      <c r="D210" s="338"/>
      <c r="E210" s="207"/>
      <c r="F210" s="580"/>
      <c r="G210" s="575"/>
      <c r="H210" s="580"/>
      <c r="I210" s="575"/>
      <c r="J210" s="580"/>
      <c r="K210" s="580"/>
      <c r="L210" s="580"/>
      <c r="M210" s="580"/>
      <c r="N210" s="580"/>
      <c r="O210" s="580"/>
      <c r="P210" s="580"/>
      <c r="Q210" s="580"/>
      <c r="R210" s="580"/>
      <c r="S210" s="580"/>
      <c r="T210" s="580"/>
      <c r="U210" s="580"/>
      <c r="V210" s="580"/>
      <c r="W210" s="580"/>
      <c r="X210" s="580"/>
      <c r="Y210" s="580"/>
      <c r="Z210" s="580"/>
      <c r="AA210" s="580"/>
      <c r="AB210" s="580"/>
      <c r="AC210" s="580"/>
      <c r="AD210" s="580"/>
      <c r="AE210" s="580"/>
      <c r="AF210" s="580"/>
      <c r="AG210" s="580"/>
      <c r="AH210" s="580"/>
      <c r="AI210" s="580"/>
      <c r="AJ210" s="580"/>
      <c r="AK210" s="580"/>
      <c r="AL210" s="580"/>
      <c r="AM210" s="580"/>
      <c r="AN210" s="580"/>
      <c r="AO210" s="580"/>
      <c r="AP210" s="580"/>
      <c r="AQ210" s="580"/>
      <c r="AR210" s="580"/>
      <c r="AS210" s="580"/>
      <c r="AT210" s="580"/>
      <c r="AU210" s="580"/>
      <c r="AV210" s="580"/>
      <c r="AW210" s="580"/>
      <c r="AX210" s="580"/>
      <c r="AY210" s="580"/>
      <c r="AZ210" s="580"/>
      <c r="BA210" s="580"/>
      <c r="BB210" s="580"/>
      <c r="BC210" s="580"/>
      <c r="BD210" s="580"/>
      <c r="BE210" s="580"/>
      <c r="BF210" s="580"/>
      <c r="BG210" s="580"/>
      <c r="BH210" s="580"/>
      <c r="BI210" s="580"/>
      <c r="BJ210" s="580"/>
      <c r="BK210" s="580"/>
      <c r="BL210" s="580"/>
      <c r="BM210" s="580"/>
      <c r="BN210" s="580"/>
      <c r="BO210" s="580"/>
      <c r="BP210" s="580"/>
      <c r="BQ210" s="580"/>
      <c r="BR210" s="580"/>
      <c r="BS210" s="580"/>
      <c r="BT210" s="580"/>
      <c r="BU210" s="580"/>
    </row>
    <row r="211" spans="1:73" outlineLevel="1" x14ac:dyDescent="0.25">
      <c r="A211" s="300" t="s">
        <v>1</v>
      </c>
      <c r="B211" s="301"/>
      <c r="C211" s="480"/>
      <c r="D211" s="339"/>
      <c r="E211" s="301"/>
      <c r="F211" s="581">
        <f t="shared" ref="F211:AK211" si="120">F212+F224+F229+F237</f>
        <v>0</v>
      </c>
      <c r="G211" s="581">
        <f t="shared" si="120"/>
        <v>0</v>
      </c>
      <c r="H211" s="581">
        <f t="shared" si="120"/>
        <v>0</v>
      </c>
      <c r="I211" s="581">
        <f t="shared" si="120"/>
        <v>0</v>
      </c>
      <c r="J211" s="581">
        <f t="shared" si="120"/>
        <v>0</v>
      </c>
      <c r="K211" s="581">
        <f t="shared" si="120"/>
        <v>0</v>
      </c>
      <c r="L211" s="581">
        <f t="shared" si="120"/>
        <v>0</v>
      </c>
      <c r="M211" s="581">
        <f t="shared" si="120"/>
        <v>0</v>
      </c>
      <c r="N211" s="581">
        <f t="shared" si="120"/>
        <v>0</v>
      </c>
      <c r="O211" s="581">
        <f t="shared" si="120"/>
        <v>0</v>
      </c>
      <c r="P211" s="581">
        <f t="shared" si="120"/>
        <v>0</v>
      </c>
      <c r="Q211" s="581">
        <f t="shared" si="120"/>
        <v>0</v>
      </c>
      <c r="R211" s="581">
        <f t="shared" si="120"/>
        <v>0</v>
      </c>
      <c r="S211" s="581">
        <f t="shared" si="120"/>
        <v>0</v>
      </c>
      <c r="T211" s="581">
        <f t="shared" si="120"/>
        <v>0</v>
      </c>
      <c r="U211" s="581">
        <f t="shared" si="120"/>
        <v>0</v>
      </c>
      <c r="V211" s="581">
        <f t="shared" si="120"/>
        <v>0</v>
      </c>
      <c r="W211" s="581">
        <f t="shared" si="120"/>
        <v>0</v>
      </c>
      <c r="X211" s="581">
        <f t="shared" si="120"/>
        <v>0</v>
      </c>
      <c r="Y211" s="581">
        <f t="shared" si="120"/>
        <v>0</v>
      </c>
      <c r="Z211" s="581">
        <f t="shared" si="120"/>
        <v>0</v>
      </c>
      <c r="AA211" s="581">
        <f t="shared" si="120"/>
        <v>0</v>
      </c>
      <c r="AB211" s="581">
        <f t="shared" si="120"/>
        <v>0</v>
      </c>
      <c r="AC211" s="581">
        <f t="shared" si="120"/>
        <v>0</v>
      </c>
      <c r="AD211" s="581">
        <f t="shared" si="120"/>
        <v>0</v>
      </c>
      <c r="AE211" s="581">
        <f t="shared" si="120"/>
        <v>0</v>
      </c>
      <c r="AF211" s="581">
        <f t="shared" si="120"/>
        <v>0</v>
      </c>
      <c r="AG211" s="581">
        <f t="shared" si="120"/>
        <v>0</v>
      </c>
      <c r="AH211" s="581">
        <f t="shared" si="120"/>
        <v>0</v>
      </c>
      <c r="AI211" s="581">
        <f t="shared" si="120"/>
        <v>0</v>
      </c>
      <c r="AJ211" s="581">
        <f t="shared" si="120"/>
        <v>0</v>
      </c>
      <c r="AK211" s="581">
        <f t="shared" si="120"/>
        <v>0</v>
      </c>
      <c r="AL211" s="581">
        <f t="shared" ref="AL211:BQ211" si="121">AL212+AL224+AL229+AL237</f>
        <v>0</v>
      </c>
      <c r="AM211" s="581">
        <f t="shared" si="121"/>
        <v>0</v>
      </c>
      <c r="AN211" s="581">
        <f t="shared" si="121"/>
        <v>0</v>
      </c>
      <c r="AO211" s="581">
        <f t="shared" si="121"/>
        <v>0</v>
      </c>
      <c r="AP211" s="581">
        <f t="shared" si="121"/>
        <v>0</v>
      </c>
      <c r="AQ211" s="581">
        <f t="shared" si="121"/>
        <v>0</v>
      </c>
      <c r="AR211" s="581">
        <f t="shared" si="121"/>
        <v>0</v>
      </c>
      <c r="AS211" s="581">
        <f t="shared" si="121"/>
        <v>0</v>
      </c>
      <c r="AT211" s="581">
        <f t="shared" si="121"/>
        <v>0</v>
      </c>
      <c r="AU211" s="581">
        <f t="shared" si="121"/>
        <v>0</v>
      </c>
      <c r="AV211" s="581">
        <f t="shared" si="121"/>
        <v>0</v>
      </c>
      <c r="AW211" s="581">
        <f t="shared" si="121"/>
        <v>0</v>
      </c>
      <c r="AX211" s="581">
        <f t="shared" si="121"/>
        <v>0</v>
      </c>
      <c r="AY211" s="581">
        <f t="shared" si="121"/>
        <v>0</v>
      </c>
      <c r="AZ211" s="581">
        <f t="shared" si="121"/>
        <v>0</v>
      </c>
      <c r="BA211" s="581">
        <f t="shared" si="121"/>
        <v>0</v>
      </c>
      <c r="BB211" s="581">
        <f t="shared" si="121"/>
        <v>0</v>
      </c>
      <c r="BC211" s="581">
        <f t="shared" si="121"/>
        <v>0</v>
      </c>
      <c r="BD211" s="581">
        <f t="shared" si="121"/>
        <v>0</v>
      </c>
      <c r="BE211" s="581">
        <f t="shared" si="121"/>
        <v>0</v>
      </c>
      <c r="BF211" s="581">
        <f t="shared" si="121"/>
        <v>0</v>
      </c>
      <c r="BG211" s="581">
        <f t="shared" si="121"/>
        <v>0</v>
      </c>
      <c r="BH211" s="581">
        <f t="shared" si="121"/>
        <v>0</v>
      </c>
      <c r="BI211" s="581">
        <f t="shared" si="121"/>
        <v>0</v>
      </c>
      <c r="BJ211" s="581">
        <f t="shared" si="121"/>
        <v>0</v>
      </c>
      <c r="BK211" s="581">
        <f t="shared" si="121"/>
        <v>0</v>
      </c>
      <c r="BL211" s="581">
        <f t="shared" si="121"/>
        <v>0</v>
      </c>
      <c r="BM211" s="581">
        <f t="shared" si="121"/>
        <v>0</v>
      </c>
      <c r="BN211" s="581">
        <f t="shared" si="121"/>
        <v>0</v>
      </c>
      <c r="BO211" s="581">
        <f t="shared" si="121"/>
        <v>0</v>
      </c>
      <c r="BP211" s="581">
        <f t="shared" si="121"/>
        <v>0</v>
      </c>
      <c r="BQ211" s="581">
        <f t="shared" si="121"/>
        <v>0</v>
      </c>
      <c r="BR211" s="581">
        <f t="shared" ref="BR211:BU211" si="122">BR212+BR224+BR229+BR237</f>
        <v>0</v>
      </c>
      <c r="BS211" s="581">
        <f t="shared" si="122"/>
        <v>0</v>
      </c>
      <c r="BT211" s="581">
        <f t="shared" si="122"/>
        <v>0</v>
      </c>
      <c r="BU211" s="581">
        <f t="shared" si="122"/>
        <v>0</v>
      </c>
    </row>
    <row r="212" spans="1:73" s="196" customFormat="1" outlineLevel="1" x14ac:dyDescent="0.25">
      <c r="A212" s="197" t="s">
        <v>44</v>
      </c>
      <c r="B212" s="198"/>
      <c r="C212" s="478"/>
      <c r="D212" s="312"/>
      <c r="E212" s="198"/>
      <c r="F212" s="576">
        <f t="shared" ref="F212:Y212" si="123">+F213+F214+F218+F219+F222</f>
        <v>0</v>
      </c>
      <c r="G212" s="576">
        <f t="shared" si="123"/>
        <v>0</v>
      </c>
      <c r="H212" s="576">
        <f t="shared" si="123"/>
        <v>0</v>
      </c>
      <c r="I212" s="576">
        <f t="shared" si="123"/>
        <v>0</v>
      </c>
      <c r="J212" s="576">
        <f t="shared" si="123"/>
        <v>0</v>
      </c>
      <c r="K212" s="576">
        <f t="shared" si="123"/>
        <v>0</v>
      </c>
      <c r="L212" s="576">
        <f t="shared" si="123"/>
        <v>0</v>
      </c>
      <c r="M212" s="576">
        <f t="shared" si="123"/>
        <v>0</v>
      </c>
      <c r="N212" s="576">
        <f t="shared" si="123"/>
        <v>0</v>
      </c>
      <c r="O212" s="576">
        <f t="shared" si="123"/>
        <v>0</v>
      </c>
      <c r="P212" s="576">
        <f t="shared" si="123"/>
        <v>0</v>
      </c>
      <c r="Q212" s="576">
        <f t="shared" si="123"/>
        <v>0</v>
      </c>
      <c r="R212" s="576">
        <f t="shared" si="123"/>
        <v>0</v>
      </c>
      <c r="S212" s="576">
        <f t="shared" si="123"/>
        <v>0</v>
      </c>
      <c r="T212" s="576">
        <f t="shared" si="123"/>
        <v>0</v>
      </c>
      <c r="U212" s="576">
        <f t="shared" si="123"/>
        <v>0</v>
      </c>
      <c r="V212" s="576">
        <f t="shared" si="123"/>
        <v>0</v>
      </c>
      <c r="W212" s="576">
        <f t="shared" si="123"/>
        <v>0</v>
      </c>
      <c r="X212" s="576">
        <f t="shared" si="123"/>
        <v>0</v>
      </c>
      <c r="Y212" s="576">
        <f t="shared" si="123"/>
        <v>0</v>
      </c>
      <c r="Z212" s="576">
        <f t="shared" ref="Z212:BU212" si="124">+Z213+Z214+Z218+Z219+Z222</f>
        <v>0</v>
      </c>
      <c r="AA212" s="576">
        <f t="shared" si="124"/>
        <v>0</v>
      </c>
      <c r="AB212" s="576">
        <f t="shared" si="124"/>
        <v>0</v>
      </c>
      <c r="AC212" s="576">
        <f t="shared" si="124"/>
        <v>0</v>
      </c>
      <c r="AD212" s="576">
        <f t="shared" si="124"/>
        <v>0</v>
      </c>
      <c r="AE212" s="576">
        <f t="shared" si="124"/>
        <v>0</v>
      </c>
      <c r="AF212" s="576">
        <f t="shared" si="124"/>
        <v>0</v>
      </c>
      <c r="AG212" s="576">
        <f t="shared" si="124"/>
        <v>0</v>
      </c>
      <c r="AH212" s="576">
        <f t="shared" si="124"/>
        <v>0</v>
      </c>
      <c r="AI212" s="576">
        <f t="shared" si="124"/>
        <v>0</v>
      </c>
      <c r="AJ212" s="576">
        <f t="shared" si="124"/>
        <v>0</v>
      </c>
      <c r="AK212" s="576">
        <f t="shared" si="124"/>
        <v>0</v>
      </c>
      <c r="AL212" s="576">
        <f t="shared" si="124"/>
        <v>0</v>
      </c>
      <c r="AM212" s="576">
        <f t="shared" si="124"/>
        <v>0</v>
      </c>
      <c r="AN212" s="576">
        <f t="shared" si="124"/>
        <v>0</v>
      </c>
      <c r="AO212" s="576">
        <f t="shared" si="124"/>
        <v>0</v>
      </c>
      <c r="AP212" s="576">
        <f t="shared" si="124"/>
        <v>0</v>
      </c>
      <c r="AQ212" s="576">
        <f t="shared" si="124"/>
        <v>0</v>
      </c>
      <c r="AR212" s="576">
        <f t="shared" si="124"/>
        <v>0</v>
      </c>
      <c r="AS212" s="576">
        <f t="shared" si="124"/>
        <v>0</v>
      </c>
      <c r="AT212" s="576">
        <f t="shared" si="124"/>
        <v>0</v>
      </c>
      <c r="AU212" s="576">
        <f t="shared" si="124"/>
        <v>0</v>
      </c>
      <c r="AV212" s="576">
        <f t="shared" si="124"/>
        <v>0</v>
      </c>
      <c r="AW212" s="576">
        <f t="shared" si="124"/>
        <v>0</v>
      </c>
      <c r="AX212" s="576">
        <f t="shared" si="124"/>
        <v>0</v>
      </c>
      <c r="AY212" s="576">
        <f t="shared" si="124"/>
        <v>0</v>
      </c>
      <c r="AZ212" s="576">
        <f t="shared" si="124"/>
        <v>0</v>
      </c>
      <c r="BA212" s="576">
        <f t="shared" si="124"/>
        <v>0</v>
      </c>
      <c r="BB212" s="576">
        <f t="shared" si="124"/>
        <v>0</v>
      </c>
      <c r="BC212" s="576">
        <f t="shared" si="124"/>
        <v>0</v>
      </c>
      <c r="BD212" s="576">
        <f t="shared" si="124"/>
        <v>0</v>
      </c>
      <c r="BE212" s="576">
        <f t="shared" si="124"/>
        <v>0</v>
      </c>
      <c r="BF212" s="576">
        <f t="shared" si="124"/>
        <v>0</v>
      </c>
      <c r="BG212" s="576">
        <f t="shared" si="124"/>
        <v>0</v>
      </c>
      <c r="BH212" s="576">
        <f t="shared" si="124"/>
        <v>0</v>
      </c>
      <c r="BI212" s="576">
        <f t="shared" si="124"/>
        <v>0</v>
      </c>
      <c r="BJ212" s="576">
        <f t="shared" si="124"/>
        <v>0</v>
      </c>
      <c r="BK212" s="576">
        <f t="shared" si="124"/>
        <v>0</v>
      </c>
      <c r="BL212" s="576">
        <f t="shared" si="124"/>
        <v>0</v>
      </c>
      <c r="BM212" s="576">
        <f t="shared" si="124"/>
        <v>0</v>
      </c>
      <c r="BN212" s="576">
        <f t="shared" si="124"/>
        <v>0</v>
      </c>
      <c r="BO212" s="576">
        <f t="shared" si="124"/>
        <v>0</v>
      </c>
      <c r="BP212" s="576">
        <f t="shared" si="124"/>
        <v>0</v>
      </c>
      <c r="BQ212" s="576">
        <f t="shared" si="124"/>
        <v>0</v>
      </c>
      <c r="BR212" s="576">
        <f t="shared" si="124"/>
        <v>0</v>
      </c>
      <c r="BS212" s="576">
        <f t="shared" si="124"/>
        <v>0</v>
      </c>
      <c r="BT212" s="576">
        <f t="shared" si="124"/>
        <v>0</v>
      </c>
      <c r="BU212" s="576">
        <f t="shared" si="124"/>
        <v>0</v>
      </c>
    </row>
    <row r="213" spans="1:73" outlineLevel="2" x14ac:dyDescent="0.35">
      <c r="A213" s="112" t="s">
        <v>43</v>
      </c>
      <c r="B213" s="201" t="s">
        <v>436</v>
      </c>
      <c r="C213" s="463"/>
      <c r="D213" s="340"/>
      <c r="E213" s="208"/>
      <c r="F213" s="575"/>
      <c r="G213" s="653"/>
      <c r="H213" s="653"/>
      <c r="I213" s="653"/>
      <c r="J213" s="653"/>
      <c r="K213" s="653"/>
      <c r="L213" s="653"/>
      <c r="M213" s="653"/>
      <c r="N213" s="653"/>
      <c r="O213" s="653"/>
      <c r="P213" s="653"/>
      <c r="Q213" s="653"/>
      <c r="R213" s="653"/>
      <c r="S213" s="653"/>
      <c r="T213" s="653"/>
      <c r="U213" s="653"/>
      <c r="V213" s="653"/>
      <c r="W213" s="653"/>
      <c r="X213" s="653"/>
      <c r="Y213" s="653"/>
      <c r="Z213" s="653"/>
      <c r="AA213" s="653"/>
      <c r="AB213" s="653"/>
      <c r="AC213" s="653"/>
      <c r="AD213" s="653"/>
      <c r="AE213" s="575"/>
      <c r="AF213" s="575"/>
      <c r="AG213" s="575"/>
      <c r="AH213" s="575"/>
      <c r="AI213" s="575"/>
      <c r="AJ213" s="575"/>
      <c r="AK213" s="575"/>
      <c r="AL213" s="575"/>
      <c r="AM213" s="575"/>
      <c r="AN213" s="575"/>
      <c r="AO213" s="575"/>
      <c r="AP213" s="575"/>
      <c r="AQ213" s="575"/>
      <c r="AR213" s="575"/>
      <c r="AS213" s="575"/>
      <c r="AT213" s="575"/>
      <c r="AU213" s="575"/>
      <c r="AV213" s="575"/>
      <c r="AW213" s="575"/>
      <c r="AX213" s="575"/>
      <c r="AY213" s="575"/>
      <c r="AZ213" s="575"/>
      <c r="BA213" s="575"/>
      <c r="BB213" s="575"/>
      <c r="BC213" s="575"/>
      <c r="BD213" s="575"/>
      <c r="BE213" s="575"/>
      <c r="BF213" s="575"/>
      <c r="BG213" s="575"/>
      <c r="BH213" s="575"/>
      <c r="BI213" s="575"/>
      <c r="BJ213" s="575"/>
      <c r="BK213" s="575"/>
      <c r="BL213" s="575"/>
      <c r="BM213" s="575"/>
      <c r="BN213" s="575"/>
      <c r="BO213" s="575"/>
      <c r="BP213" s="575"/>
      <c r="BQ213" s="575"/>
      <c r="BR213" s="575"/>
      <c r="BS213" s="575"/>
      <c r="BT213" s="575"/>
      <c r="BU213" s="575"/>
    </row>
    <row r="214" spans="1:73" outlineLevel="2" x14ac:dyDescent="0.35">
      <c r="A214" s="378" t="s">
        <v>310</v>
      </c>
      <c r="B214" s="357"/>
      <c r="C214" s="464"/>
      <c r="D214" s="358"/>
      <c r="E214" s="359"/>
      <c r="F214" s="575"/>
      <c r="G214" s="582">
        <f t="shared" ref="G214" si="125">SUM(G215:G217)</f>
        <v>0</v>
      </c>
      <c r="H214" s="575"/>
      <c r="I214" s="582">
        <f t="shared" ref="I214" si="126">SUM(I215:I217)</f>
        <v>0</v>
      </c>
      <c r="J214" s="575"/>
      <c r="K214" s="575"/>
      <c r="L214" s="575"/>
      <c r="M214" s="575"/>
      <c r="N214" s="575"/>
      <c r="O214" s="575"/>
      <c r="P214" s="575"/>
      <c r="Q214" s="575"/>
      <c r="R214" s="575"/>
      <c r="S214" s="575"/>
      <c r="T214" s="575"/>
      <c r="U214" s="575"/>
      <c r="V214" s="575"/>
      <c r="W214" s="575"/>
      <c r="X214" s="575"/>
      <c r="Y214" s="575"/>
      <c r="Z214" s="575"/>
      <c r="AA214" s="575"/>
      <c r="AB214" s="575"/>
      <c r="AC214" s="575"/>
      <c r="AD214" s="575"/>
      <c r="AE214" s="575"/>
      <c r="AF214" s="575"/>
      <c r="AG214" s="575"/>
      <c r="AH214" s="575"/>
      <c r="AI214" s="575"/>
      <c r="AJ214" s="575"/>
      <c r="AK214" s="575"/>
      <c r="AL214" s="575"/>
      <c r="AM214" s="575"/>
      <c r="AN214" s="575"/>
      <c r="AO214" s="575"/>
      <c r="AP214" s="575"/>
      <c r="AQ214" s="575"/>
      <c r="AR214" s="575"/>
      <c r="AS214" s="575"/>
      <c r="AT214" s="575"/>
      <c r="AU214" s="575"/>
      <c r="AV214" s="575"/>
      <c r="AW214" s="575"/>
      <c r="AX214" s="575"/>
      <c r="AY214" s="575"/>
      <c r="AZ214" s="575"/>
      <c r="BA214" s="575"/>
      <c r="BB214" s="575"/>
      <c r="BC214" s="575"/>
      <c r="BD214" s="575"/>
      <c r="BE214" s="575"/>
      <c r="BF214" s="575"/>
      <c r="BG214" s="575"/>
      <c r="BH214" s="575"/>
      <c r="BI214" s="575"/>
      <c r="BJ214" s="575"/>
      <c r="BK214" s="575"/>
      <c r="BL214" s="575"/>
      <c r="BM214" s="575"/>
      <c r="BN214" s="575"/>
      <c r="BO214" s="575"/>
      <c r="BP214" s="575"/>
      <c r="BQ214" s="575"/>
      <c r="BR214" s="575"/>
      <c r="BS214" s="575"/>
      <c r="BT214" s="575"/>
      <c r="BU214" s="575"/>
    </row>
    <row r="215" spans="1:73" s="209" customFormat="1" outlineLevel="2" x14ac:dyDescent="0.35">
      <c r="A215" s="420" t="s">
        <v>339</v>
      </c>
      <c r="B215" s="350" t="s">
        <v>413</v>
      </c>
      <c r="C215" s="466"/>
      <c r="D215" s="360"/>
      <c r="E215" s="361"/>
      <c r="F215" s="583"/>
      <c r="G215" s="575"/>
      <c r="H215" s="583"/>
      <c r="I215" s="575"/>
      <c r="J215" s="583"/>
      <c r="K215" s="583"/>
      <c r="L215" s="583"/>
      <c r="M215" s="583"/>
      <c r="N215" s="583"/>
      <c r="O215" s="583"/>
      <c r="P215" s="583"/>
      <c r="Q215" s="583"/>
      <c r="R215" s="583"/>
      <c r="S215" s="583"/>
      <c r="T215" s="583"/>
      <c r="U215" s="583"/>
      <c r="V215" s="583"/>
      <c r="W215" s="583"/>
      <c r="X215" s="583"/>
      <c r="Y215" s="583"/>
      <c r="Z215" s="583"/>
      <c r="AA215" s="583"/>
      <c r="AB215" s="583"/>
      <c r="AC215" s="583"/>
      <c r="AD215" s="583"/>
      <c r="AE215" s="583"/>
      <c r="AF215" s="583"/>
      <c r="AG215" s="583"/>
      <c r="AH215" s="583"/>
      <c r="AI215" s="583"/>
      <c r="AJ215" s="583"/>
      <c r="AK215" s="583"/>
      <c r="AL215" s="583"/>
      <c r="AM215" s="583"/>
      <c r="AN215" s="583"/>
      <c r="AO215" s="583"/>
      <c r="AP215" s="583"/>
      <c r="AQ215" s="583"/>
      <c r="AR215" s="583"/>
      <c r="AS215" s="583"/>
      <c r="AT215" s="583"/>
      <c r="AU215" s="583"/>
      <c r="AV215" s="583"/>
      <c r="AW215" s="583"/>
      <c r="AX215" s="583"/>
      <c r="AY215" s="583"/>
      <c r="AZ215" s="583"/>
      <c r="BA215" s="583"/>
      <c r="BB215" s="583"/>
      <c r="BC215" s="583"/>
      <c r="BD215" s="583"/>
      <c r="BE215" s="583"/>
      <c r="BF215" s="583"/>
      <c r="BG215" s="583"/>
      <c r="BH215" s="583"/>
      <c r="BI215" s="583"/>
      <c r="BJ215" s="583"/>
      <c r="BK215" s="583"/>
      <c r="BL215" s="583"/>
      <c r="BM215" s="583"/>
      <c r="BN215" s="583"/>
      <c r="BO215" s="583"/>
      <c r="BP215" s="583"/>
      <c r="BQ215" s="583"/>
      <c r="BR215" s="583"/>
      <c r="BS215" s="583"/>
      <c r="BT215" s="583"/>
      <c r="BU215" s="583"/>
    </row>
    <row r="216" spans="1:73" s="209" customFormat="1" outlineLevel="2" x14ac:dyDescent="0.35">
      <c r="A216" s="420" t="s">
        <v>340</v>
      </c>
      <c r="B216" s="350" t="s">
        <v>413</v>
      </c>
      <c r="C216" s="466"/>
      <c r="D216" s="360"/>
      <c r="E216" s="361"/>
      <c r="F216" s="583"/>
      <c r="G216" s="575"/>
      <c r="H216" s="583"/>
      <c r="I216" s="575"/>
      <c r="J216" s="583"/>
      <c r="K216" s="583"/>
      <c r="L216" s="583"/>
      <c r="M216" s="583"/>
      <c r="N216" s="583"/>
      <c r="O216" s="583"/>
      <c r="P216" s="583"/>
      <c r="Q216" s="583"/>
      <c r="R216" s="583"/>
      <c r="S216" s="583"/>
      <c r="T216" s="583"/>
      <c r="U216" s="583"/>
      <c r="V216" s="583"/>
      <c r="W216" s="583"/>
      <c r="X216" s="583"/>
      <c r="Y216" s="583"/>
      <c r="Z216" s="583"/>
      <c r="AA216" s="583"/>
      <c r="AB216" s="583"/>
      <c r="AC216" s="583"/>
      <c r="AD216" s="583"/>
      <c r="AE216" s="583"/>
      <c r="AF216" s="583"/>
      <c r="AG216" s="583"/>
      <c r="AH216" s="583"/>
      <c r="AI216" s="583"/>
      <c r="AJ216" s="583"/>
      <c r="AK216" s="583"/>
      <c r="AL216" s="583"/>
      <c r="AM216" s="583"/>
      <c r="AN216" s="583"/>
      <c r="AO216" s="583"/>
      <c r="AP216" s="583"/>
      <c r="AQ216" s="583"/>
      <c r="AR216" s="583"/>
      <c r="AS216" s="583"/>
      <c r="AT216" s="583"/>
      <c r="AU216" s="583"/>
      <c r="AV216" s="583"/>
      <c r="AW216" s="583"/>
      <c r="AX216" s="583"/>
      <c r="AY216" s="583"/>
      <c r="AZ216" s="583"/>
      <c r="BA216" s="583"/>
      <c r="BB216" s="583"/>
      <c r="BC216" s="583"/>
      <c r="BD216" s="583"/>
      <c r="BE216" s="583"/>
      <c r="BF216" s="583"/>
      <c r="BG216" s="583"/>
      <c r="BH216" s="583"/>
      <c r="BI216" s="583"/>
      <c r="BJ216" s="583"/>
      <c r="BK216" s="583"/>
      <c r="BL216" s="583"/>
      <c r="BM216" s="583"/>
      <c r="BN216" s="583"/>
      <c r="BO216" s="583"/>
      <c r="BP216" s="583"/>
      <c r="BQ216" s="583"/>
      <c r="BR216" s="583"/>
      <c r="BS216" s="583"/>
      <c r="BT216" s="583"/>
      <c r="BU216" s="583"/>
    </row>
    <row r="217" spans="1:73" s="209" customFormat="1" outlineLevel="2" x14ac:dyDescent="0.35">
      <c r="A217" s="420" t="s">
        <v>341</v>
      </c>
      <c r="B217" s="350"/>
      <c r="C217" s="466"/>
      <c r="D217" s="360"/>
      <c r="E217" s="361"/>
      <c r="F217" s="583"/>
      <c r="G217" s="575"/>
      <c r="H217" s="583"/>
      <c r="I217" s="575"/>
      <c r="J217" s="583"/>
      <c r="K217" s="583"/>
      <c r="L217" s="583"/>
      <c r="M217" s="583"/>
      <c r="N217" s="583"/>
      <c r="O217" s="583"/>
      <c r="P217" s="583"/>
      <c r="Q217" s="583"/>
      <c r="R217" s="583"/>
      <c r="S217" s="583"/>
      <c r="T217" s="583"/>
      <c r="U217" s="583"/>
      <c r="V217" s="583"/>
      <c r="W217" s="583"/>
      <c r="X217" s="583"/>
      <c r="Y217" s="583"/>
      <c r="Z217" s="583"/>
      <c r="AA217" s="583"/>
      <c r="AB217" s="583"/>
      <c r="AC217" s="583"/>
      <c r="AD217" s="583"/>
      <c r="AE217" s="583"/>
      <c r="AF217" s="583"/>
      <c r="AG217" s="583"/>
      <c r="AH217" s="583"/>
      <c r="AI217" s="583"/>
      <c r="AJ217" s="583"/>
      <c r="AK217" s="583"/>
      <c r="AL217" s="583"/>
      <c r="AM217" s="583"/>
      <c r="AN217" s="583"/>
      <c r="AO217" s="583"/>
      <c r="AP217" s="583"/>
      <c r="AQ217" s="583"/>
      <c r="AR217" s="583"/>
      <c r="AS217" s="583"/>
      <c r="AT217" s="583"/>
      <c r="AU217" s="583"/>
      <c r="AV217" s="583"/>
      <c r="AW217" s="583"/>
      <c r="AX217" s="583"/>
      <c r="AY217" s="583"/>
      <c r="AZ217" s="583"/>
      <c r="BA217" s="583"/>
      <c r="BB217" s="583"/>
      <c r="BC217" s="583"/>
      <c r="BD217" s="583"/>
      <c r="BE217" s="583"/>
      <c r="BF217" s="583"/>
      <c r="BG217" s="583"/>
      <c r="BH217" s="583"/>
      <c r="BI217" s="583"/>
      <c r="BJ217" s="583"/>
      <c r="BK217" s="583"/>
      <c r="BL217" s="583"/>
      <c r="BM217" s="583"/>
      <c r="BN217" s="583"/>
      <c r="BO217" s="583"/>
      <c r="BP217" s="583"/>
      <c r="BQ217" s="583"/>
      <c r="BR217" s="583"/>
      <c r="BS217" s="583"/>
      <c r="BT217" s="583"/>
      <c r="BU217" s="583"/>
    </row>
    <row r="218" spans="1:73" s="184" customFormat="1" outlineLevel="2" x14ac:dyDescent="0.35">
      <c r="A218" s="378" t="s">
        <v>42</v>
      </c>
      <c r="B218" s="357" t="s">
        <v>122</v>
      </c>
      <c r="C218" s="464"/>
      <c r="D218" s="362"/>
      <c r="E218" s="363"/>
      <c r="F218" s="575"/>
      <c r="G218" s="653"/>
      <c r="H218" s="653"/>
      <c r="I218" s="653"/>
      <c r="J218" s="653"/>
      <c r="K218" s="653"/>
      <c r="L218" s="653"/>
      <c r="M218" s="653"/>
      <c r="N218" s="653"/>
      <c r="O218" s="653"/>
      <c r="P218" s="653"/>
      <c r="Q218" s="653"/>
      <c r="R218" s="653"/>
      <c r="S218" s="653"/>
      <c r="T218" s="653"/>
      <c r="U218" s="653"/>
      <c r="V218" s="653"/>
      <c r="W218" s="653"/>
      <c r="X218" s="653"/>
      <c r="Y218" s="653"/>
      <c r="Z218" s="653"/>
      <c r="AA218" s="653"/>
      <c r="AB218" s="653"/>
      <c r="AC218" s="653"/>
      <c r="AD218" s="653"/>
      <c r="AE218" s="575"/>
      <c r="AF218" s="575"/>
      <c r="AG218" s="575"/>
      <c r="AH218" s="575"/>
      <c r="AI218" s="575"/>
      <c r="AJ218" s="575"/>
      <c r="AK218" s="575"/>
      <c r="AL218" s="575"/>
      <c r="AM218" s="575"/>
      <c r="AN218" s="575"/>
      <c r="AO218" s="575"/>
      <c r="AP218" s="575"/>
      <c r="AQ218" s="575"/>
      <c r="AR218" s="575"/>
      <c r="AS218" s="575"/>
      <c r="AT218" s="575"/>
      <c r="AU218" s="575"/>
      <c r="AV218" s="575"/>
      <c r="AW218" s="575"/>
      <c r="AX218" s="575"/>
      <c r="AY218" s="575"/>
      <c r="AZ218" s="575"/>
      <c r="BA218" s="575"/>
      <c r="BB218" s="575"/>
      <c r="BC218" s="575"/>
      <c r="BD218" s="575"/>
      <c r="BE218" s="575"/>
      <c r="BF218" s="575"/>
      <c r="BG218" s="575"/>
      <c r="BH218" s="575"/>
      <c r="BI218" s="575"/>
      <c r="BJ218" s="575"/>
      <c r="BK218" s="575"/>
      <c r="BL218" s="575"/>
      <c r="BM218" s="575"/>
      <c r="BN218" s="575"/>
      <c r="BO218" s="575"/>
      <c r="BP218" s="575"/>
      <c r="BQ218" s="575"/>
      <c r="BR218" s="575"/>
      <c r="BS218" s="575"/>
      <c r="BT218" s="575"/>
      <c r="BU218" s="575"/>
    </row>
    <row r="219" spans="1:73" outlineLevel="2" x14ac:dyDescent="0.35">
      <c r="A219" s="378" t="s">
        <v>40</v>
      </c>
      <c r="B219" s="357"/>
      <c r="C219" s="464"/>
      <c r="D219" s="358"/>
      <c r="E219" s="359"/>
      <c r="F219" s="584">
        <f t="shared" ref="F219:N219" si="127">+SUM(F220:F221)</f>
        <v>0</v>
      </c>
      <c r="G219" s="584">
        <f t="shared" si="127"/>
        <v>0</v>
      </c>
      <c r="H219" s="584">
        <f t="shared" si="127"/>
        <v>0</v>
      </c>
      <c r="I219" s="584">
        <f t="shared" si="127"/>
        <v>0</v>
      </c>
      <c r="J219" s="584">
        <f t="shared" si="127"/>
        <v>0</v>
      </c>
      <c r="K219" s="584">
        <f t="shared" si="127"/>
        <v>0</v>
      </c>
      <c r="L219" s="584">
        <f t="shared" si="127"/>
        <v>0</v>
      </c>
      <c r="M219" s="584">
        <f t="shared" si="127"/>
        <v>0</v>
      </c>
      <c r="N219" s="584">
        <f t="shared" si="127"/>
        <v>0</v>
      </c>
      <c r="O219" s="584">
        <f>+SUM(O220:O221)</f>
        <v>0</v>
      </c>
      <c r="P219" s="584">
        <f t="shared" ref="P219:Y219" si="128">+SUM(P220:P221)</f>
        <v>0</v>
      </c>
      <c r="Q219" s="584">
        <f t="shared" si="128"/>
        <v>0</v>
      </c>
      <c r="R219" s="584">
        <f t="shared" si="128"/>
        <v>0</v>
      </c>
      <c r="S219" s="584">
        <f t="shared" si="128"/>
        <v>0</v>
      </c>
      <c r="T219" s="584">
        <f t="shared" si="128"/>
        <v>0</v>
      </c>
      <c r="U219" s="584">
        <f t="shared" si="128"/>
        <v>0</v>
      </c>
      <c r="V219" s="584">
        <f t="shared" si="128"/>
        <v>0</v>
      </c>
      <c r="W219" s="584">
        <f t="shared" si="128"/>
        <v>0</v>
      </c>
      <c r="X219" s="584">
        <f t="shared" si="128"/>
        <v>0</v>
      </c>
      <c r="Y219" s="584">
        <f t="shared" si="128"/>
        <v>0</v>
      </c>
      <c r="Z219" s="584">
        <f t="shared" ref="Z219:BU219" si="129">+SUM(Z220:Z221)</f>
        <v>0</v>
      </c>
      <c r="AA219" s="584">
        <f t="shared" si="129"/>
        <v>0</v>
      </c>
      <c r="AB219" s="584">
        <f t="shared" si="129"/>
        <v>0</v>
      </c>
      <c r="AC219" s="584">
        <f t="shared" si="129"/>
        <v>0</v>
      </c>
      <c r="AD219" s="584">
        <f t="shared" si="129"/>
        <v>0</v>
      </c>
      <c r="AE219" s="584">
        <f t="shared" si="129"/>
        <v>0</v>
      </c>
      <c r="AF219" s="584">
        <f t="shared" si="129"/>
        <v>0</v>
      </c>
      <c r="AG219" s="584">
        <f t="shared" si="129"/>
        <v>0</v>
      </c>
      <c r="AH219" s="584">
        <f t="shared" si="129"/>
        <v>0</v>
      </c>
      <c r="AI219" s="584">
        <f t="shared" si="129"/>
        <v>0</v>
      </c>
      <c r="AJ219" s="584">
        <f t="shared" si="129"/>
        <v>0</v>
      </c>
      <c r="AK219" s="584">
        <f t="shared" si="129"/>
        <v>0</v>
      </c>
      <c r="AL219" s="584">
        <f t="shared" si="129"/>
        <v>0</v>
      </c>
      <c r="AM219" s="584">
        <f t="shared" si="129"/>
        <v>0</v>
      </c>
      <c r="AN219" s="584">
        <f t="shared" si="129"/>
        <v>0</v>
      </c>
      <c r="AO219" s="584">
        <f t="shared" si="129"/>
        <v>0</v>
      </c>
      <c r="AP219" s="584">
        <f t="shared" si="129"/>
        <v>0</v>
      </c>
      <c r="AQ219" s="584">
        <f t="shared" si="129"/>
        <v>0</v>
      </c>
      <c r="AR219" s="584">
        <f t="shared" si="129"/>
        <v>0</v>
      </c>
      <c r="AS219" s="584">
        <f t="shared" si="129"/>
        <v>0</v>
      </c>
      <c r="AT219" s="584">
        <f t="shared" si="129"/>
        <v>0</v>
      </c>
      <c r="AU219" s="584">
        <f t="shared" si="129"/>
        <v>0</v>
      </c>
      <c r="AV219" s="584">
        <f t="shared" si="129"/>
        <v>0</v>
      </c>
      <c r="AW219" s="584">
        <f t="shared" si="129"/>
        <v>0</v>
      </c>
      <c r="AX219" s="584">
        <f t="shared" si="129"/>
        <v>0</v>
      </c>
      <c r="AY219" s="584">
        <f t="shared" si="129"/>
        <v>0</v>
      </c>
      <c r="AZ219" s="584">
        <f t="shared" si="129"/>
        <v>0</v>
      </c>
      <c r="BA219" s="584">
        <f t="shared" si="129"/>
        <v>0</v>
      </c>
      <c r="BB219" s="584">
        <f t="shared" si="129"/>
        <v>0</v>
      </c>
      <c r="BC219" s="584">
        <f t="shared" si="129"/>
        <v>0</v>
      </c>
      <c r="BD219" s="584">
        <f t="shared" si="129"/>
        <v>0</v>
      </c>
      <c r="BE219" s="584">
        <f t="shared" si="129"/>
        <v>0</v>
      </c>
      <c r="BF219" s="584">
        <f t="shared" si="129"/>
        <v>0</v>
      </c>
      <c r="BG219" s="584">
        <f t="shared" si="129"/>
        <v>0</v>
      </c>
      <c r="BH219" s="584">
        <f t="shared" si="129"/>
        <v>0</v>
      </c>
      <c r="BI219" s="584">
        <f t="shared" si="129"/>
        <v>0</v>
      </c>
      <c r="BJ219" s="584">
        <f t="shared" si="129"/>
        <v>0</v>
      </c>
      <c r="BK219" s="584">
        <f t="shared" si="129"/>
        <v>0</v>
      </c>
      <c r="BL219" s="584">
        <f t="shared" si="129"/>
        <v>0</v>
      </c>
      <c r="BM219" s="584">
        <f t="shared" si="129"/>
        <v>0</v>
      </c>
      <c r="BN219" s="584">
        <f t="shared" si="129"/>
        <v>0</v>
      </c>
      <c r="BO219" s="584">
        <f t="shared" si="129"/>
        <v>0</v>
      </c>
      <c r="BP219" s="584">
        <f t="shared" si="129"/>
        <v>0</v>
      </c>
      <c r="BQ219" s="584">
        <f t="shared" si="129"/>
        <v>0</v>
      </c>
      <c r="BR219" s="584">
        <f t="shared" si="129"/>
        <v>0</v>
      </c>
      <c r="BS219" s="584">
        <f t="shared" si="129"/>
        <v>0</v>
      </c>
      <c r="BT219" s="584">
        <f t="shared" si="129"/>
        <v>0</v>
      </c>
      <c r="BU219" s="584">
        <f t="shared" si="129"/>
        <v>0</v>
      </c>
    </row>
    <row r="220" spans="1:73" s="209" customFormat="1" outlineLevel="2" x14ac:dyDescent="0.35">
      <c r="A220" s="420" t="s">
        <v>287</v>
      </c>
      <c r="B220" s="350" t="s">
        <v>208</v>
      </c>
      <c r="C220" s="466"/>
      <c r="D220" s="360"/>
      <c r="E220" s="361"/>
      <c r="F220" s="575"/>
      <c r="G220" s="653"/>
      <c r="H220" s="653"/>
      <c r="I220" s="653"/>
      <c r="J220" s="653"/>
      <c r="K220" s="653"/>
      <c r="L220" s="653"/>
      <c r="M220" s="653"/>
      <c r="N220" s="653"/>
      <c r="O220" s="653"/>
      <c r="P220" s="653"/>
      <c r="Q220" s="653"/>
      <c r="R220" s="653"/>
      <c r="S220" s="653"/>
      <c r="T220" s="653"/>
      <c r="U220" s="653"/>
      <c r="V220" s="653"/>
      <c r="W220" s="653"/>
      <c r="X220" s="653"/>
      <c r="Y220" s="653"/>
      <c r="Z220" s="653"/>
      <c r="AA220" s="653"/>
      <c r="AB220" s="653"/>
      <c r="AC220" s="653"/>
      <c r="AD220" s="653"/>
      <c r="AE220" s="575"/>
      <c r="AF220" s="575"/>
      <c r="AG220" s="575"/>
      <c r="AH220" s="575"/>
      <c r="AI220" s="575"/>
      <c r="AJ220" s="575"/>
      <c r="AK220" s="575"/>
      <c r="AL220" s="575"/>
      <c r="AM220" s="575"/>
      <c r="AN220" s="575"/>
      <c r="AO220" s="575"/>
      <c r="AP220" s="575"/>
      <c r="AQ220" s="575"/>
      <c r="AR220" s="575"/>
      <c r="AS220" s="575"/>
      <c r="AT220" s="575"/>
      <c r="AU220" s="575"/>
      <c r="AV220" s="575"/>
      <c r="AW220" s="575"/>
      <c r="AX220" s="575"/>
      <c r="AY220" s="575"/>
      <c r="AZ220" s="575"/>
      <c r="BA220" s="575"/>
      <c r="BB220" s="575"/>
      <c r="BC220" s="575"/>
      <c r="BD220" s="575"/>
      <c r="BE220" s="575"/>
      <c r="BF220" s="575"/>
      <c r="BG220" s="575"/>
      <c r="BH220" s="575"/>
      <c r="BI220" s="575"/>
      <c r="BJ220" s="575"/>
      <c r="BK220" s="575"/>
      <c r="BL220" s="575"/>
      <c r="BM220" s="575"/>
      <c r="BN220" s="575"/>
      <c r="BO220" s="575"/>
      <c r="BP220" s="575"/>
      <c r="BQ220" s="575"/>
      <c r="BR220" s="575"/>
      <c r="BS220" s="575"/>
      <c r="BT220" s="575"/>
      <c r="BU220" s="575"/>
    </row>
    <row r="221" spans="1:73" s="209" customFormat="1" ht="41.4" outlineLevel="2" x14ac:dyDescent="0.35">
      <c r="A221" s="420" t="s">
        <v>425</v>
      </c>
      <c r="B221" s="364" t="s">
        <v>433</v>
      </c>
      <c r="C221" s="466"/>
      <c r="D221" s="360"/>
      <c r="E221" s="365"/>
      <c r="F221" s="575"/>
      <c r="G221" s="575"/>
      <c r="H221" s="575"/>
      <c r="I221" s="575"/>
      <c r="J221" s="575"/>
      <c r="K221" s="575"/>
      <c r="L221" s="575"/>
      <c r="M221" s="575"/>
      <c r="N221" s="575"/>
      <c r="O221" s="575"/>
      <c r="P221" s="575"/>
      <c r="Q221" s="575"/>
      <c r="R221" s="575"/>
      <c r="S221" s="575"/>
      <c r="T221" s="575"/>
      <c r="U221" s="575"/>
      <c r="V221" s="575"/>
      <c r="W221" s="575"/>
      <c r="X221" s="575"/>
      <c r="Y221" s="575"/>
      <c r="Z221" s="575"/>
      <c r="AA221" s="575"/>
      <c r="AB221" s="575"/>
      <c r="AC221" s="575"/>
      <c r="AD221" s="575"/>
      <c r="AE221" s="575"/>
      <c r="AF221" s="575"/>
      <c r="AG221" s="575"/>
      <c r="AH221" s="575"/>
      <c r="AI221" s="575"/>
      <c r="AJ221" s="575"/>
      <c r="AK221" s="575"/>
      <c r="AL221" s="575"/>
      <c r="AM221" s="575"/>
      <c r="AN221" s="575"/>
      <c r="AO221" s="575"/>
      <c r="AP221" s="575"/>
      <c r="AQ221" s="575"/>
      <c r="AR221" s="575"/>
      <c r="AS221" s="575"/>
      <c r="AT221" s="575"/>
      <c r="AU221" s="575"/>
      <c r="AV221" s="575"/>
      <c r="AW221" s="575"/>
      <c r="AX221" s="575"/>
      <c r="AY221" s="575"/>
      <c r="AZ221" s="575"/>
      <c r="BA221" s="575"/>
      <c r="BB221" s="575"/>
      <c r="BC221" s="575"/>
      <c r="BD221" s="575"/>
      <c r="BE221" s="575"/>
      <c r="BF221" s="575"/>
      <c r="BG221" s="575"/>
      <c r="BH221" s="575"/>
      <c r="BI221" s="575"/>
      <c r="BJ221" s="575"/>
      <c r="BK221" s="575"/>
      <c r="BL221" s="575"/>
      <c r="BM221" s="575"/>
      <c r="BN221" s="575"/>
      <c r="BO221" s="575"/>
      <c r="BP221" s="575"/>
      <c r="BQ221" s="575"/>
      <c r="BR221" s="575"/>
      <c r="BS221" s="575"/>
      <c r="BT221" s="575"/>
      <c r="BU221" s="575"/>
    </row>
    <row r="222" spans="1:73" outlineLevel="2" x14ac:dyDescent="0.35">
      <c r="A222" s="384" t="s">
        <v>338</v>
      </c>
      <c r="B222" s="366"/>
      <c r="C222" s="464"/>
      <c r="D222" s="358"/>
      <c r="E222" s="366"/>
      <c r="F222" s="575"/>
      <c r="G222" s="653"/>
      <c r="H222" s="653"/>
      <c r="I222" s="653"/>
      <c r="J222" s="653"/>
      <c r="K222" s="653"/>
      <c r="L222" s="653"/>
      <c r="M222" s="653"/>
      <c r="N222" s="653"/>
      <c r="O222" s="653"/>
      <c r="P222" s="653"/>
      <c r="Q222" s="653"/>
      <c r="R222" s="653"/>
      <c r="S222" s="653"/>
      <c r="T222" s="653"/>
      <c r="U222" s="653"/>
      <c r="V222" s="653"/>
      <c r="W222" s="653"/>
      <c r="X222" s="653"/>
      <c r="Y222" s="653"/>
      <c r="Z222" s="653"/>
      <c r="AA222" s="653"/>
      <c r="AB222" s="653"/>
      <c r="AC222" s="653"/>
      <c r="AD222" s="653"/>
      <c r="AE222" s="575"/>
      <c r="AF222" s="575"/>
      <c r="AG222" s="575"/>
      <c r="AH222" s="575"/>
      <c r="AI222" s="575"/>
      <c r="AJ222" s="575"/>
      <c r="AK222" s="575"/>
      <c r="AL222" s="575"/>
      <c r="AM222" s="575"/>
      <c r="AN222" s="575"/>
      <c r="AO222" s="575"/>
      <c r="AP222" s="575"/>
      <c r="AQ222" s="575"/>
      <c r="AR222" s="575"/>
      <c r="AS222" s="575"/>
      <c r="AT222" s="575"/>
      <c r="AU222" s="575"/>
      <c r="AV222" s="575"/>
      <c r="AW222" s="575"/>
      <c r="AX222" s="575"/>
      <c r="AY222" s="575"/>
      <c r="AZ222" s="575"/>
      <c r="BA222" s="575"/>
      <c r="BB222" s="575"/>
      <c r="BC222" s="575"/>
      <c r="BD222" s="575"/>
      <c r="BE222" s="575"/>
      <c r="BF222" s="575"/>
      <c r="BG222" s="575"/>
      <c r="BH222" s="575"/>
      <c r="BI222" s="575"/>
      <c r="BJ222" s="575"/>
      <c r="BK222" s="575"/>
      <c r="BL222" s="575"/>
      <c r="BM222" s="575"/>
      <c r="BN222" s="575"/>
      <c r="BO222" s="575"/>
      <c r="BP222" s="575"/>
      <c r="BQ222" s="575"/>
      <c r="BR222" s="575"/>
      <c r="BS222" s="575"/>
      <c r="BT222" s="575"/>
      <c r="BU222" s="575"/>
    </row>
    <row r="223" spans="1:73" s="212" customFormat="1" outlineLevel="2" x14ac:dyDescent="0.35">
      <c r="A223" s="421" t="s">
        <v>120</v>
      </c>
      <c r="B223" s="173" t="s">
        <v>121</v>
      </c>
      <c r="C223" s="473"/>
      <c r="D223" s="341"/>
      <c r="E223" s="210"/>
      <c r="F223" s="575"/>
      <c r="G223" s="653"/>
      <c r="H223" s="653"/>
      <c r="I223" s="653"/>
      <c r="J223" s="653"/>
      <c r="K223" s="653"/>
      <c r="L223" s="653"/>
      <c r="M223" s="653"/>
      <c r="N223" s="653"/>
      <c r="O223" s="653"/>
      <c r="P223" s="653"/>
      <c r="Q223" s="653"/>
      <c r="R223" s="653"/>
      <c r="S223" s="653"/>
      <c r="T223" s="653"/>
      <c r="U223" s="653"/>
      <c r="V223" s="653"/>
      <c r="W223" s="653"/>
      <c r="X223" s="653"/>
      <c r="Y223" s="653"/>
      <c r="Z223" s="653"/>
      <c r="AA223" s="653"/>
      <c r="AB223" s="653"/>
      <c r="AC223" s="653"/>
      <c r="AD223" s="653"/>
      <c r="AE223" s="575"/>
      <c r="AF223" s="575"/>
      <c r="AG223" s="575"/>
      <c r="AH223" s="575"/>
      <c r="AI223" s="575"/>
      <c r="AJ223" s="575"/>
      <c r="AK223" s="575"/>
      <c r="AL223" s="575"/>
      <c r="AM223" s="575"/>
      <c r="AN223" s="575"/>
      <c r="AO223" s="575"/>
      <c r="AP223" s="575"/>
      <c r="AQ223" s="575"/>
      <c r="AR223" s="575"/>
      <c r="AS223" s="575"/>
      <c r="AT223" s="575"/>
      <c r="AU223" s="575"/>
      <c r="AV223" s="575"/>
      <c r="AW223" s="575"/>
      <c r="AX223" s="575"/>
      <c r="AY223" s="575"/>
      <c r="AZ223" s="575"/>
      <c r="BA223" s="575"/>
      <c r="BB223" s="575"/>
      <c r="BC223" s="575"/>
      <c r="BD223" s="575"/>
      <c r="BE223" s="575"/>
      <c r="BF223" s="575"/>
      <c r="BG223" s="575"/>
      <c r="BH223" s="575"/>
      <c r="BI223" s="575"/>
      <c r="BJ223" s="575"/>
      <c r="BK223" s="575"/>
      <c r="BL223" s="575"/>
      <c r="BM223" s="575"/>
      <c r="BN223" s="575"/>
      <c r="BO223" s="575"/>
      <c r="BP223" s="575"/>
      <c r="BQ223" s="575"/>
      <c r="BR223" s="575"/>
      <c r="BS223" s="575"/>
      <c r="BT223" s="575"/>
      <c r="BU223" s="575"/>
    </row>
    <row r="224" spans="1:73" s="196" customFormat="1" outlineLevel="1" x14ac:dyDescent="0.35">
      <c r="A224" s="213" t="s">
        <v>566</v>
      </c>
      <c r="B224" s="214"/>
      <c r="C224" s="481"/>
      <c r="D224" s="342"/>
      <c r="E224" s="215"/>
      <c r="F224" s="575"/>
      <c r="G224" s="576">
        <f>SUM(G225:G228)</f>
        <v>0</v>
      </c>
      <c r="H224" s="575"/>
      <c r="I224" s="576">
        <f>SUM(I225:I228)</f>
        <v>0</v>
      </c>
      <c r="J224" s="575"/>
      <c r="K224" s="575"/>
      <c r="L224" s="575"/>
      <c r="M224" s="575"/>
      <c r="N224" s="575"/>
      <c r="O224" s="575"/>
      <c r="P224" s="575"/>
      <c r="Q224" s="575"/>
      <c r="R224" s="575"/>
      <c r="S224" s="575"/>
      <c r="T224" s="575"/>
      <c r="U224" s="575"/>
      <c r="V224" s="575"/>
      <c r="W224" s="575"/>
      <c r="X224" s="575"/>
      <c r="Y224" s="575"/>
      <c r="Z224" s="575"/>
      <c r="AA224" s="575"/>
      <c r="AB224" s="575"/>
      <c r="AC224" s="575"/>
      <c r="AD224" s="575"/>
      <c r="AE224" s="575"/>
      <c r="AF224" s="575"/>
      <c r="AG224" s="575"/>
      <c r="AH224" s="575"/>
      <c r="AI224" s="575"/>
      <c r="AJ224" s="575"/>
      <c r="AK224" s="575"/>
      <c r="AL224" s="575"/>
      <c r="AM224" s="575"/>
      <c r="AN224" s="575"/>
      <c r="AO224" s="575"/>
      <c r="AP224" s="575"/>
      <c r="AQ224" s="575"/>
      <c r="AR224" s="575"/>
      <c r="AS224" s="575"/>
      <c r="AT224" s="575"/>
      <c r="AU224" s="575"/>
      <c r="AV224" s="575"/>
      <c r="AW224" s="575"/>
      <c r="AX224" s="575"/>
      <c r="AY224" s="575"/>
      <c r="AZ224" s="575"/>
      <c r="BA224" s="575"/>
      <c r="BB224" s="575"/>
      <c r="BC224" s="575"/>
      <c r="BD224" s="575"/>
      <c r="BE224" s="575"/>
      <c r="BF224" s="575"/>
      <c r="BG224" s="575"/>
      <c r="BH224" s="575"/>
      <c r="BI224" s="575"/>
      <c r="BJ224" s="575"/>
      <c r="BK224" s="575"/>
      <c r="BL224" s="575"/>
      <c r="BM224" s="575"/>
      <c r="BN224" s="575"/>
      <c r="BO224" s="575"/>
      <c r="BP224" s="575"/>
      <c r="BQ224" s="575"/>
      <c r="BR224" s="575"/>
      <c r="BS224" s="575"/>
      <c r="BT224" s="575"/>
      <c r="BU224" s="575"/>
    </row>
    <row r="225" spans="1:73" ht="27.6" outlineLevel="2" x14ac:dyDescent="0.35">
      <c r="A225" s="101" t="s">
        <v>78</v>
      </c>
      <c r="B225" s="173" t="s">
        <v>201</v>
      </c>
      <c r="C225" s="467"/>
      <c r="D225" s="311"/>
      <c r="E225" s="216"/>
      <c r="F225" s="585"/>
      <c r="G225" s="575"/>
      <c r="H225" s="585"/>
      <c r="I225" s="575"/>
      <c r="J225" s="585"/>
      <c r="K225" s="585"/>
      <c r="L225" s="585"/>
      <c r="M225" s="585"/>
      <c r="N225" s="585"/>
      <c r="O225" s="585"/>
      <c r="P225" s="585"/>
      <c r="Q225" s="585"/>
      <c r="R225" s="585"/>
      <c r="S225" s="585"/>
      <c r="T225" s="585"/>
      <c r="U225" s="585"/>
      <c r="V225" s="585"/>
      <c r="W225" s="585"/>
      <c r="X225" s="585"/>
      <c r="Y225" s="585"/>
      <c r="Z225" s="585"/>
      <c r="AA225" s="585"/>
      <c r="AB225" s="585"/>
      <c r="AC225" s="585"/>
      <c r="AD225" s="585"/>
      <c r="AE225" s="585"/>
      <c r="AF225" s="585"/>
      <c r="AG225" s="585"/>
      <c r="AH225" s="585"/>
      <c r="AI225" s="585"/>
      <c r="AJ225" s="585"/>
      <c r="AK225" s="585"/>
      <c r="AL225" s="585"/>
      <c r="AM225" s="585"/>
      <c r="AN225" s="585"/>
      <c r="AO225" s="585"/>
      <c r="AP225" s="585"/>
      <c r="AQ225" s="585"/>
      <c r="AR225" s="585"/>
      <c r="AS225" s="585"/>
      <c r="AT225" s="585"/>
      <c r="AU225" s="585"/>
      <c r="AV225" s="585"/>
      <c r="AW225" s="585"/>
      <c r="AX225" s="585"/>
      <c r="AY225" s="585"/>
      <c r="AZ225" s="585"/>
      <c r="BA225" s="585"/>
      <c r="BB225" s="585"/>
      <c r="BC225" s="585"/>
      <c r="BD225" s="585"/>
      <c r="BE225" s="585"/>
      <c r="BF225" s="585"/>
      <c r="BG225" s="585"/>
      <c r="BH225" s="585"/>
      <c r="BI225" s="585"/>
      <c r="BJ225" s="585"/>
      <c r="BK225" s="585"/>
      <c r="BL225" s="585"/>
      <c r="BM225" s="585"/>
      <c r="BN225" s="585"/>
      <c r="BO225" s="585"/>
      <c r="BP225" s="585"/>
      <c r="BQ225" s="585"/>
      <c r="BR225" s="585"/>
      <c r="BS225" s="585"/>
      <c r="BT225" s="585"/>
      <c r="BU225" s="585"/>
    </row>
    <row r="226" spans="1:73" ht="27.6" outlineLevel="2" x14ac:dyDescent="0.35">
      <c r="A226" s="384" t="s">
        <v>79</v>
      </c>
      <c r="B226" s="352" t="s">
        <v>215</v>
      </c>
      <c r="C226" s="465"/>
      <c r="D226" s="367"/>
      <c r="E226" s="368"/>
      <c r="F226" s="586"/>
      <c r="G226" s="575"/>
      <c r="H226" s="586"/>
      <c r="I226" s="575"/>
      <c r="J226" s="586"/>
      <c r="K226" s="586"/>
      <c r="L226" s="586"/>
      <c r="M226" s="586"/>
      <c r="N226" s="586"/>
      <c r="O226" s="586"/>
      <c r="P226" s="586"/>
      <c r="Q226" s="586"/>
      <c r="R226" s="586"/>
      <c r="S226" s="586"/>
      <c r="T226" s="586"/>
      <c r="U226" s="586"/>
      <c r="V226" s="586"/>
      <c r="W226" s="586"/>
      <c r="X226" s="586"/>
      <c r="Y226" s="586"/>
      <c r="Z226" s="586"/>
      <c r="AA226" s="586"/>
      <c r="AB226" s="586"/>
      <c r="AC226" s="586"/>
      <c r="AD226" s="586"/>
      <c r="AE226" s="586"/>
      <c r="AF226" s="586"/>
      <c r="AG226" s="586"/>
      <c r="AH226" s="586"/>
      <c r="AI226" s="586"/>
      <c r="AJ226" s="586"/>
      <c r="AK226" s="586"/>
      <c r="AL226" s="586"/>
      <c r="AM226" s="586"/>
      <c r="AN226" s="586"/>
      <c r="AO226" s="586"/>
      <c r="AP226" s="586"/>
      <c r="AQ226" s="586"/>
      <c r="AR226" s="586"/>
      <c r="AS226" s="586"/>
      <c r="AT226" s="586"/>
      <c r="AU226" s="586"/>
      <c r="AV226" s="586"/>
      <c r="AW226" s="586"/>
      <c r="AX226" s="586"/>
      <c r="AY226" s="586"/>
      <c r="AZ226" s="586"/>
      <c r="BA226" s="586"/>
      <c r="BB226" s="586"/>
      <c r="BC226" s="586"/>
      <c r="BD226" s="586"/>
      <c r="BE226" s="586"/>
      <c r="BF226" s="586"/>
      <c r="BG226" s="586"/>
      <c r="BH226" s="586"/>
      <c r="BI226" s="586"/>
      <c r="BJ226" s="586"/>
      <c r="BK226" s="586"/>
      <c r="BL226" s="586"/>
      <c r="BM226" s="586"/>
      <c r="BN226" s="586"/>
      <c r="BO226" s="586"/>
      <c r="BP226" s="586"/>
      <c r="BQ226" s="586"/>
      <c r="BR226" s="586"/>
      <c r="BS226" s="586"/>
      <c r="BT226" s="586"/>
      <c r="BU226" s="586"/>
    </row>
    <row r="227" spans="1:73" outlineLevel="2" x14ac:dyDescent="0.35">
      <c r="A227" s="384" t="s">
        <v>80</v>
      </c>
      <c r="B227" s="357" t="s">
        <v>435</v>
      </c>
      <c r="C227" s="464"/>
      <c r="D227" s="358"/>
      <c r="E227" s="366"/>
      <c r="F227" s="586"/>
      <c r="G227" s="575"/>
      <c r="H227" s="586"/>
      <c r="I227" s="575"/>
      <c r="J227" s="586"/>
      <c r="K227" s="586"/>
      <c r="L227" s="586"/>
      <c r="M227" s="586"/>
      <c r="N227" s="586"/>
      <c r="O227" s="586"/>
      <c r="P227" s="586"/>
      <c r="Q227" s="586"/>
      <c r="R227" s="586"/>
      <c r="S227" s="586"/>
      <c r="T227" s="586"/>
      <c r="U227" s="586"/>
      <c r="V227" s="586"/>
      <c r="W227" s="586"/>
      <c r="X227" s="586"/>
      <c r="Y227" s="586"/>
      <c r="Z227" s="586"/>
      <c r="AA227" s="586"/>
      <c r="AB227" s="586"/>
      <c r="AC227" s="586"/>
      <c r="AD227" s="586"/>
      <c r="AE227" s="586"/>
      <c r="AF227" s="586"/>
      <c r="AG227" s="586"/>
      <c r="AH227" s="586"/>
      <c r="AI227" s="586"/>
      <c r="AJ227" s="586"/>
      <c r="AK227" s="586"/>
      <c r="AL227" s="586"/>
      <c r="AM227" s="586"/>
      <c r="AN227" s="586"/>
      <c r="AO227" s="586"/>
      <c r="AP227" s="586"/>
      <c r="AQ227" s="586"/>
      <c r="AR227" s="586"/>
      <c r="AS227" s="586"/>
      <c r="AT227" s="586"/>
      <c r="AU227" s="586"/>
      <c r="AV227" s="586"/>
      <c r="AW227" s="586"/>
      <c r="AX227" s="586"/>
      <c r="AY227" s="586"/>
      <c r="AZ227" s="586"/>
      <c r="BA227" s="586"/>
      <c r="BB227" s="586"/>
      <c r="BC227" s="586"/>
      <c r="BD227" s="586"/>
      <c r="BE227" s="586"/>
      <c r="BF227" s="586"/>
      <c r="BG227" s="586"/>
      <c r="BH227" s="586"/>
      <c r="BI227" s="586"/>
      <c r="BJ227" s="586"/>
      <c r="BK227" s="586"/>
      <c r="BL227" s="586"/>
      <c r="BM227" s="586"/>
      <c r="BN227" s="586"/>
      <c r="BO227" s="586"/>
      <c r="BP227" s="586"/>
      <c r="BQ227" s="586"/>
      <c r="BR227" s="586"/>
      <c r="BS227" s="586"/>
      <c r="BT227" s="586"/>
      <c r="BU227" s="586"/>
    </row>
    <row r="228" spans="1:73" outlineLevel="2" x14ac:dyDescent="0.35">
      <c r="A228" s="384" t="s">
        <v>77</v>
      </c>
      <c r="B228" s="357" t="s">
        <v>434</v>
      </c>
      <c r="C228" s="465"/>
      <c r="D228" s="367"/>
      <c r="E228" s="363"/>
      <c r="F228" s="586"/>
      <c r="G228" s="575"/>
      <c r="H228" s="586"/>
      <c r="I228" s="575"/>
      <c r="J228" s="586"/>
      <c r="K228" s="586"/>
      <c r="L228" s="586"/>
      <c r="M228" s="586"/>
      <c r="N228" s="586"/>
      <c r="O228" s="586"/>
      <c r="P228" s="586"/>
      <c r="Q228" s="586"/>
      <c r="R228" s="586"/>
      <c r="S228" s="586"/>
      <c r="T228" s="586"/>
      <c r="U228" s="586"/>
      <c r="V228" s="586"/>
      <c r="W228" s="586"/>
      <c r="X228" s="586"/>
      <c r="Y228" s="586"/>
      <c r="Z228" s="586"/>
      <c r="AA228" s="586"/>
      <c r="AB228" s="586"/>
      <c r="AC228" s="586"/>
      <c r="AD228" s="586"/>
      <c r="AE228" s="586"/>
      <c r="AF228" s="586"/>
      <c r="AG228" s="586"/>
      <c r="AH228" s="586"/>
      <c r="AI228" s="586"/>
      <c r="AJ228" s="586"/>
      <c r="AK228" s="586"/>
      <c r="AL228" s="586"/>
      <c r="AM228" s="586"/>
      <c r="AN228" s="586"/>
      <c r="AO228" s="586"/>
      <c r="AP228" s="586"/>
      <c r="AQ228" s="586"/>
      <c r="AR228" s="586"/>
      <c r="AS228" s="586"/>
      <c r="AT228" s="586"/>
      <c r="AU228" s="586"/>
      <c r="AV228" s="586"/>
      <c r="AW228" s="586"/>
      <c r="AX228" s="586"/>
      <c r="AY228" s="586"/>
      <c r="AZ228" s="586"/>
      <c r="BA228" s="586"/>
      <c r="BB228" s="586"/>
      <c r="BC228" s="586"/>
      <c r="BD228" s="586"/>
      <c r="BE228" s="586"/>
      <c r="BF228" s="586"/>
      <c r="BG228" s="586"/>
      <c r="BH228" s="586"/>
      <c r="BI228" s="586"/>
      <c r="BJ228" s="586"/>
      <c r="BK228" s="586"/>
      <c r="BL228" s="586"/>
      <c r="BM228" s="586"/>
      <c r="BN228" s="586"/>
      <c r="BO228" s="586"/>
      <c r="BP228" s="586"/>
      <c r="BQ228" s="586"/>
      <c r="BR228" s="586"/>
      <c r="BS228" s="586"/>
      <c r="BT228" s="586"/>
      <c r="BU228" s="586"/>
    </row>
    <row r="229" spans="1:73" outlineLevel="1" x14ac:dyDescent="0.25">
      <c r="A229" s="213" t="s">
        <v>48</v>
      </c>
      <c r="B229" s="215"/>
      <c r="C229" s="482"/>
      <c r="D229" s="312"/>
      <c r="E229" s="215"/>
      <c r="F229" s="576">
        <f>+F230+F233+F234+F235+F236</f>
        <v>0</v>
      </c>
      <c r="G229" s="576">
        <f t="shared" ref="G229:BR229" si="130">+G230+G233+G234+G235+G236</f>
        <v>0</v>
      </c>
      <c r="H229" s="576">
        <f t="shared" si="130"/>
        <v>0</v>
      </c>
      <c r="I229" s="576">
        <f t="shared" si="130"/>
        <v>0</v>
      </c>
      <c r="J229" s="576">
        <f t="shared" si="130"/>
        <v>0</v>
      </c>
      <c r="K229" s="576">
        <f t="shared" si="130"/>
        <v>0</v>
      </c>
      <c r="L229" s="576">
        <f t="shared" si="130"/>
        <v>0</v>
      </c>
      <c r="M229" s="576">
        <f t="shared" si="130"/>
        <v>0</v>
      </c>
      <c r="N229" s="576">
        <f t="shared" si="130"/>
        <v>0</v>
      </c>
      <c r="O229" s="576">
        <f t="shared" si="130"/>
        <v>0</v>
      </c>
      <c r="P229" s="576">
        <f t="shared" si="130"/>
        <v>0</v>
      </c>
      <c r="Q229" s="576">
        <f t="shared" si="130"/>
        <v>0</v>
      </c>
      <c r="R229" s="576">
        <f t="shared" si="130"/>
        <v>0</v>
      </c>
      <c r="S229" s="576">
        <f t="shared" si="130"/>
        <v>0</v>
      </c>
      <c r="T229" s="576">
        <f t="shared" si="130"/>
        <v>0</v>
      </c>
      <c r="U229" s="576">
        <f t="shared" si="130"/>
        <v>0</v>
      </c>
      <c r="V229" s="576">
        <f t="shared" si="130"/>
        <v>0</v>
      </c>
      <c r="W229" s="576">
        <f t="shared" si="130"/>
        <v>0</v>
      </c>
      <c r="X229" s="576">
        <f t="shared" si="130"/>
        <v>0</v>
      </c>
      <c r="Y229" s="576">
        <f t="shared" si="130"/>
        <v>0</v>
      </c>
      <c r="Z229" s="576">
        <f t="shared" si="130"/>
        <v>0</v>
      </c>
      <c r="AA229" s="576">
        <f t="shared" si="130"/>
        <v>0</v>
      </c>
      <c r="AB229" s="576">
        <f t="shared" si="130"/>
        <v>0</v>
      </c>
      <c r="AC229" s="576">
        <f t="shared" si="130"/>
        <v>0</v>
      </c>
      <c r="AD229" s="576">
        <f t="shared" si="130"/>
        <v>0</v>
      </c>
      <c r="AE229" s="576">
        <f t="shared" si="130"/>
        <v>0</v>
      </c>
      <c r="AF229" s="576">
        <f t="shared" si="130"/>
        <v>0</v>
      </c>
      <c r="AG229" s="576">
        <f t="shared" si="130"/>
        <v>0</v>
      </c>
      <c r="AH229" s="576">
        <f t="shared" si="130"/>
        <v>0</v>
      </c>
      <c r="AI229" s="576">
        <f t="shared" si="130"/>
        <v>0</v>
      </c>
      <c r="AJ229" s="576">
        <f t="shared" si="130"/>
        <v>0</v>
      </c>
      <c r="AK229" s="576">
        <f t="shared" si="130"/>
        <v>0</v>
      </c>
      <c r="AL229" s="576">
        <f t="shared" si="130"/>
        <v>0</v>
      </c>
      <c r="AM229" s="576">
        <f t="shared" si="130"/>
        <v>0</v>
      </c>
      <c r="AN229" s="576">
        <f t="shared" si="130"/>
        <v>0</v>
      </c>
      <c r="AO229" s="576">
        <f t="shared" si="130"/>
        <v>0</v>
      </c>
      <c r="AP229" s="576">
        <f t="shared" si="130"/>
        <v>0</v>
      </c>
      <c r="AQ229" s="576">
        <f t="shared" si="130"/>
        <v>0</v>
      </c>
      <c r="AR229" s="576">
        <f t="shared" si="130"/>
        <v>0</v>
      </c>
      <c r="AS229" s="576">
        <f t="shared" si="130"/>
        <v>0</v>
      </c>
      <c r="AT229" s="576">
        <f t="shared" si="130"/>
        <v>0</v>
      </c>
      <c r="AU229" s="576">
        <f t="shared" si="130"/>
        <v>0</v>
      </c>
      <c r="AV229" s="576">
        <f t="shared" si="130"/>
        <v>0</v>
      </c>
      <c r="AW229" s="576">
        <f t="shared" si="130"/>
        <v>0</v>
      </c>
      <c r="AX229" s="576">
        <f t="shared" si="130"/>
        <v>0</v>
      </c>
      <c r="AY229" s="576">
        <f t="shared" si="130"/>
        <v>0</v>
      </c>
      <c r="AZ229" s="576">
        <f t="shared" si="130"/>
        <v>0</v>
      </c>
      <c r="BA229" s="576">
        <f t="shared" si="130"/>
        <v>0</v>
      </c>
      <c r="BB229" s="576">
        <f t="shared" si="130"/>
        <v>0</v>
      </c>
      <c r="BC229" s="576">
        <f t="shared" si="130"/>
        <v>0</v>
      </c>
      <c r="BD229" s="576">
        <f t="shared" si="130"/>
        <v>0</v>
      </c>
      <c r="BE229" s="576">
        <f t="shared" si="130"/>
        <v>0</v>
      </c>
      <c r="BF229" s="576">
        <f t="shared" si="130"/>
        <v>0</v>
      </c>
      <c r="BG229" s="576">
        <f t="shared" si="130"/>
        <v>0</v>
      </c>
      <c r="BH229" s="576">
        <f t="shared" si="130"/>
        <v>0</v>
      </c>
      <c r="BI229" s="576">
        <f t="shared" si="130"/>
        <v>0</v>
      </c>
      <c r="BJ229" s="576">
        <f t="shared" si="130"/>
        <v>0</v>
      </c>
      <c r="BK229" s="576">
        <f t="shared" si="130"/>
        <v>0</v>
      </c>
      <c r="BL229" s="576">
        <f t="shared" si="130"/>
        <v>0</v>
      </c>
      <c r="BM229" s="576">
        <f t="shared" si="130"/>
        <v>0</v>
      </c>
      <c r="BN229" s="576">
        <f t="shared" si="130"/>
        <v>0</v>
      </c>
      <c r="BO229" s="576">
        <f t="shared" si="130"/>
        <v>0</v>
      </c>
      <c r="BP229" s="576">
        <f t="shared" si="130"/>
        <v>0</v>
      </c>
      <c r="BQ229" s="576">
        <f t="shared" si="130"/>
        <v>0</v>
      </c>
      <c r="BR229" s="576">
        <f t="shared" si="130"/>
        <v>0</v>
      </c>
      <c r="BS229" s="576">
        <f t="shared" ref="BS229:BU229" si="131">+BS230+BS233+BS234+BS235+BS236</f>
        <v>0</v>
      </c>
      <c r="BT229" s="576">
        <f t="shared" si="131"/>
        <v>0</v>
      </c>
      <c r="BU229" s="576">
        <f t="shared" si="131"/>
        <v>0</v>
      </c>
    </row>
    <row r="230" spans="1:73" outlineLevel="2" x14ac:dyDescent="0.25">
      <c r="A230" s="101" t="s">
        <v>38</v>
      </c>
      <c r="B230" s="201"/>
      <c r="C230" s="463"/>
      <c r="D230" s="333"/>
      <c r="E230" s="296"/>
      <c r="F230" s="584">
        <f t="shared" ref="F230:Y230" si="132">SUM(F231:F232)</f>
        <v>0</v>
      </c>
      <c r="G230" s="584">
        <f t="shared" si="132"/>
        <v>0</v>
      </c>
      <c r="H230" s="584">
        <f t="shared" si="132"/>
        <v>0</v>
      </c>
      <c r="I230" s="584">
        <f t="shared" si="132"/>
        <v>0</v>
      </c>
      <c r="J230" s="584">
        <f t="shared" si="132"/>
        <v>0</v>
      </c>
      <c r="K230" s="584">
        <f t="shared" si="132"/>
        <v>0</v>
      </c>
      <c r="L230" s="584">
        <f t="shared" si="132"/>
        <v>0</v>
      </c>
      <c r="M230" s="584">
        <f t="shared" si="132"/>
        <v>0</v>
      </c>
      <c r="N230" s="584">
        <f t="shared" si="132"/>
        <v>0</v>
      </c>
      <c r="O230" s="584">
        <f t="shared" si="132"/>
        <v>0</v>
      </c>
      <c r="P230" s="584">
        <f t="shared" si="132"/>
        <v>0</v>
      </c>
      <c r="Q230" s="584">
        <f t="shared" si="132"/>
        <v>0</v>
      </c>
      <c r="R230" s="584">
        <f t="shared" si="132"/>
        <v>0</v>
      </c>
      <c r="S230" s="584">
        <f t="shared" si="132"/>
        <v>0</v>
      </c>
      <c r="T230" s="584">
        <f t="shared" si="132"/>
        <v>0</v>
      </c>
      <c r="U230" s="584">
        <f t="shared" si="132"/>
        <v>0</v>
      </c>
      <c r="V230" s="584">
        <f t="shared" si="132"/>
        <v>0</v>
      </c>
      <c r="W230" s="584">
        <f t="shared" si="132"/>
        <v>0</v>
      </c>
      <c r="X230" s="584">
        <f t="shared" si="132"/>
        <v>0</v>
      </c>
      <c r="Y230" s="584">
        <f t="shared" si="132"/>
        <v>0</v>
      </c>
      <c r="Z230" s="584">
        <f t="shared" ref="Z230:BU230" si="133">SUM(Z231:Z232)</f>
        <v>0</v>
      </c>
      <c r="AA230" s="584">
        <f t="shared" si="133"/>
        <v>0</v>
      </c>
      <c r="AB230" s="584">
        <f t="shared" si="133"/>
        <v>0</v>
      </c>
      <c r="AC230" s="584">
        <f t="shared" si="133"/>
        <v>0</v>
      </c>
      <c r="AD230" s="584">
        <f t="shared" si="133"/>
        <v>0</v>
      </c>
      <c r="AE230" s="584">
        <f t="shared" si="133"/>
        <v>0</v>
      </c>
      <c r="AF230" s="584">
        <f t="shared" si="133"/>
        <v>0</v>
      </c>
      <c r="AG230" s="584">
        <f t="shared" si="133"/>
        <v>0</v>
      </c>
      <c r="AH230" s="584">
        <f t="shared" si="133"/>
        <v>0</v>
      </c>
      <c r="AI230" s="584">
        <f t="shared" si="133"/>
        <v>0</v>
      </c>
      <c r="AJ230" s="584">
        <f t="shared" si="133"/>
        <v>0</v>
      </c>
      <c r="AK230" s="584">
        <f t="shared" si="133"/>
        <v>0</v>
      </c>
      <c r="AL230" s="584">
        <f t="shared" si="133"/>
        <v>0</v>
      </c>
      <c r="AM230" s="584">
        <f t="shared" si="133"/>
        <v>0</v>
      </c>
      <c r="AN230" s="584">
        <f t="shared" si="133"/>
        <v>0</v>
      </c>
      <c r="AO230" s="584">
        <f t="shared" si="133"/>
        <v>0</v>
      </c>
      <c r="AP230" s="584">
        <f t="shared" si="133"/>
        <v>0</v>
      </c>
      <c r="AQ230" s="584">
        <f t="shared" si="133"/>
        <v>0</v>
      </c>
      <c r="AR230" s="584">
        <f t="shared" si="133"/>
        <v>0</v>
      </c>
      <c r="AS230" s="584">
        <f t="shared" si="133"/>
        <v>0</v>
      </c>
      <c r="AT230" s="584">
        <f t="shared" si="133"/>
        <v>0</v>
      </c>
      <c r="AU230" s="584">
        <f t="shared" si="133"/>
        <v>0</v>
      </c>
      <c r="AV230" s="584">
        <f t="shared" si="133"/>
        <v>0</v>
      </c>
      <c r="AW230" s="584">
        <f t="shared" si="133"/>
        <v>0</v>
      </c>
      <c r="AX230" s="584">
        <f t="shared" si="133"/>
        <v>0</v>
      </c>
      <c r="AY230" s="584">
        <f t="shared" si="133"/>
        <v>0</v>
      </c>
      <c r="AZ230" s="584">
        <f t="shared" si="133"/>
        <v>0</v>
      </c>
      <c r="BA230" s="584">
        <f t="shared" si="133"/>
        <v>0</v>
      </c>
      <c r="BB230" s="584">
        <f t="shared" si="133"/>
        <v>0</v>
      </c>
      <c r="BC230" s="584">
        <f t="shared" si="133"/>
        <v>0</v>
      </c>
      <c r="BD230" s="584">
        <f t="shared" si="133"/>
        <v>0</v>
      </c>
      <c r="BE230" s="584">
        <f t="shared" si="133"/>
        <v>0</v>
      </c>
      <c r="BF230" s="584">
        <f t="shared" si="133"/>
        <v>0</v>
      </c>
      <c r="BG230" s="584">
        <f t="shared" si="133"/>
        <v>0</v>
      </c>
      <c r="BH230" s="584">
        <f t="shared" si="133"/>
        <v>0</v>
      </c>
      <c r="BI230" s="584">
        <f t="shared" si="133"/>
        <v>0</v>
      </c>
      <c r="BJ230" s="584">
        <f t="shared" si="133"/>
        <v>0</v>
      </c>
      <c r="BK230" s="584">
        <f t="shared" si="133"/>
        <v>0</v>
      </c>
      <c r="BL230" s="584">
        <f t="shared" si="133"/>
        <v>0</v>
      </c>
      <c r="BM230" s="584">
        <f t="shared" si="133"/>
        <v>0</v>
      </c>
      <c r="BN230" s="584">
        <f t="shared" si="133"/>
        <v>0</v>
      </c>
      <c r="BO230" s="584">
        <f t="shared" si="133"/>
        <v>0</v>
      </c>
      <c r="BP230" s="584">
        <f t="shared" si="133"/>
        <v>0</v>
      </c>
      <c r="BQ230" s="584">
        <f t="shared" si="133"/>
        <v>0</v>
      </c>
      <c r="BR230" s="584">
        <f t="shared" si="133"/>
        <v>0</v>
      </c>
      <c r="BS230" s="584">
        <f t="shared" si="133"/>
        <v>0</v>
      </c>
      <c r="BT230" s="584">
        <f t="shared" si="133"/>
        <v>0</v>
      </c>
      <c r="BU230" s="584">
        <f t="shared" si="133"/>
        <v>0</v>
      </c>
    </row>
    <row r="231" spans="1:73" s="209" customFormat="1" outlineLevel="2" x14ac:dyDescent="0.3">
      <c r="A231" s="420" t="s">
        <v>298</v>
      </c>
      <c r="B231" s="350" t="s">
        <v>123</v>
      </c>
      <c r="C231" s="466"/>
      <c r="D231" s="371"/>
      <c r="E231" s="361"/>
      <c r="F231" s="575"/>
      <c r="G231" s="653"/>
      <c r="H231" s="653"/>
      <c r="I231" s="653"/>
      <c r="J231" s="653"/>
      <c r="K231" s="653"/>
      <c r="L231" s="653"/>
      <c r="M231" s="653"/>
      <c r="N231" s="653"/>
      <c r="O231" s="653"/>
      <c r="P231" s="653"/>
      <c r="Q231" s="653"/>
      <c r="R231" s="653"/>
      <c r="S231" s="653"/>
      <c r="T231" s="653"/>
      <c r="U231" s="653"/>
      <c r="V231" s="653"/>
      <c r="W231" s="653"/>
      <c r="X231" s="653"/>
      <c r="Y231" s="653"/>
      <c r="Z231" s="653"/>
      <c r="AA231" s="653"/>
      <c r="AB231" s="653"/>
      <c r="AC231" s="653"/>
      <c r="AD231" s="653"/>
      <c r="AE231" s="575"/>
      <c r="AF231" s="575"/>
      <c r="AG231" s="575"/>
      <c r="AH231" s="575"/>
      <c r="AI231" s="575"/>
      <c r="AJ231" s="575"/>
      <c r="AK231" s="575"/>
      <c r="AL231" s="575"/>
      <c r="AM231" s="575"/>
      <c r="AN231" s="575"/>
      <c r="AO231" s="575"/>
      <c r="AP231" s="575"/>
      <c r="AQ231" s="575"/>
      <c r="AR231" s="575"/>
      <c r="AS231" s="575"/>
      <c r="AT231" s="575"/>
      <c r="AU231" s="575"/>
      <c r="AV231" s="575"/>
      <c r="AW231" s="575"/>
      <c r="AX231" s="575"/>
      <c r="AY231" s="575"/>
      <c r="AZ231" s="575"/>
      <c r="BA231" s="575"/>
      <c r="BB231" s="575"/>
      <c r="BC231" s="575"/>
      <c r="BD231" s="575"/>
      <c r="BE231" s="575"/>
      <c r="BF231" s="575"/>
      <c r="BG231" s="575"/>
      <c r="BH231" s="575"/>
      <c r="BI231" s="575"/>
      <c r="BJ231" s="575"/>
      <c r="BK231" s="575"/>
      <c r="BL231" s="575"/>
      <c r="BM231" s="575"/>
      <c r="BN231" s="575"/>
      <c r="BO231" s="575"/>
      <c r="BP231" s="575"/>
      <c r="BQ231" s="575"/>
      <c r="BR231" s="575"/>
      <c r="BS231" s="575"/>
      <c r="BT231" s="575"/>
      <c r="BU231" s="575"/>
    </row>
    <row r="232" spans="1:73" s="200" customFormat="1" ht="41.4" outlineLevel="2" x14ac:dyDescent="0.3">
      <c r="A232" s="420" t="s">
        <v>426</v>
      </c>
      <c r="B232" s="364" t="s">
        <v>433</v>
      </c>
      <c r="C232" s="462"/>
      <c r="D232" s="369"/>
      <c r="E232" s="364"/>
      <c r="F232" s="575"/>
      <c r="G232" s="575"/>
      <c r="H232" s="575"/>
      <c r="I232" s="575"/>
      <c r="J232" s="575"/>
      <c r="K232" s="575"/>
      <c r="L232" s="575"/>
      <c r="M232" s="575"/>
      <c r="N232" s="575"/>
      <c r="O232" s="575"/>
      <c r="P232" s="575"/>
      <c r="Q232" s="575"/>
      <c r="R232" s="575"/>
      <c r="S232" s="575"/>
      <c r="T232" s="575"/>
      <c r="U232" s="575"/>
      <c r="V232" s="575"/>
      <c r="W232" s="575"/>
      <c r="X232" s="575"/>
      <c r="Y232" s="575"/>
      <c r="Z232" s="575"/>
      <c r="AA232" s="575"/>
      <c r="AB232" s="575"/>
      <c r="AC232" s="575"/>
      <c r="AD232" s="575"/>
      <c r="AE232" s="575"/>
      <c r="AF232" s="575"/>
      <c r="AG232" s="575"/>
      <c r="AH232" s="575"/>
      <c r="AI232" s="575"/>
      <c r="AJ232" s="575"/>
      <c r="AK232" s="575"/>
      <c r="AL232" s="575"/>
      <c r="AM232" s="575"/>
      <c r="AN232" s="575"/>
      <c r="AO232" s="575"/>
      <c r="AP232" s="575"/>
      <c r="AQ232" s="575"/>
      <c r="AR232" s="575"/>
      <c r="AS232" s="575"/>
      <c r="AT232" s="575"/>
      <c r="AU232" s="575"/>
      <c r="AV232" s="575"/>
      <c r="AW232" s="575"/>
      <c r="AX232" s="575"/>
      <c r="AY232" s="575"/>
      <c r="AZ232" s="575"/>
      <c r="BA232" s="575"/>
      <c r="BB232" s="575"/>
      <c r="BC232" s="575"/>
      <c r="BD232" s="575"/>
      <c r="BE232" s="575"/>
      <c r="BF232" s="575"/>
      <c r="BG232" s="575"/>
      <c r="BH232" s="575"/>
      <c r="BI232" s="575"/>
      <c r="BJ232" s="575"/>
      <c r="BK232" s="575"/>
      <c r="BL232" s="575"/>
      <c r="BM232" s="575"/>
      <c r="BN232" s="575"/>
      <c r="BO232" s="575"/>
      <c r="BP232" s="575"/>
      <c r="BQ232" s="575"/>
      <c r="BR232" s="575"/>
      <c r="BS232" s="575"/>
      <c r="BT232" s="575"/>
      <c r="BU232" s="575"/>
    </row>
    <row r="233" spans="1:73" outlineLevel="2" x14ac:dyDescent="0.25">
      <c r="A233" s="378" t="s">
        <v>39</v>
      </c>
      <c r="B233" s="357"/>
      <c r="C233" s="464"/>
      <c r="D233" s="370"/>
      <c r="E233" s="366"/>
      <c r="F233" s="575"/>
      <c r="G233" s="653"/>
      <c r="H233" s="653"/>
      <c r="I233" s="653"/>
      <c r="J233" s="653"/>
      <c r="K233" s="653"/>
      <c r="L233" s="653"/>
      <c r="M233" s="653"/>
      <c r="N233" s="653"/>
      <c r="O233" s="653"/>
      <c r="P233" s="653"/>
      <c r="Q233" s="653"/>
      <c r="R233" s="653"/>
      <c r="S233" s="653"/>
      <c r="T233" s="653"/>
      <c r="U233" s="653"/>
      <c r="V233" s="653"/>
      <c r="W233" s="653"/>
      <c r="X233" s="653"/>
      <c r="Y233" s="653"/>
      <c r="Z233" s="653"/>
      <c r="AA233" s="653"/>
      <c r="AB233" s="653"/>
      <c r="AC233" s="653"/>
      <c r="AD233" s="653"/>
      <c r="AE233" s="575"/>
      <c r="AF233" s="575"/>
      <c r="AG233" s="575"/>
      <c r="AH233" s="575"/>
      <c r="AI233" s="575"/>
      <c r="AJ233" s="575"/>
      <c r="AK233" s="575"/>
      <c r="AL233" s="575"/>
      <c r="AM233" s="575"/>
      <c r="AN233" s="575"/>
      <c r="AO233" s="575"/>
      <c r="AP233" s="575"/>
      <c r="AQ233" s="575"/>
      <c r="AR233" s="575"/>
      <c r="AS233" s="575"/>
      <c r="AT233" s="575"/>
      <c r="AU233" s="575"/>
      <c r="AV233" s="575"/>
      <c r="AW233" s="575"/>
      <c r="AX233" s="575"/>
      <c r="AY233" s="575"/>
      <c r="AZ233" s="575"/>
      <c r="BA233" s="575"/>
      <c r="BB233" s="575"/>
      <c r="BC233" s="575"/>
      <c r="BD233" s="575"/>
      <c r="BE233" s="575"/>
      <c r="BF233" s="575"/>
      <c r="BG233" s="575"/>
      <c r="BH233" s="575"/>
      <c r="BI233" s="575"/>
      <c r="BJ233" s="575"/>
      <c r="BK233" s="575"/>
      <c r="BL233" s="575"/>
      <c r="BM233" s="575"/>
      <c r="BN233" s="575"/>
      <c r="BO233" s="575"/>
      <c r="BP233" s="575"/>
      <c r="BQ233" s="575"/>
      <c r="BR233" s="575"/>
      <c r="BS233" s="575"/>
      <c r="BT233" s="575"/>
      <c r="BU233" s="575"/>
    </row>
    <row r="234" spans="1:73" outlineLevel="2" x14ac:dyDescent="0.25">
      <c r="A234" s="378" t="s">
        <v>37</v>
      </c>
      <c r="B234" s="357"/>
      <c r="C234" s="464"/>
      <c r="D234" s="370"/>
      <c r="E234" s="366"/>
      <c r="F234" s="575"/>
      <c r="G234" s="575"/>
      <c r="H234" s="575"/>
      <c r="I234" s="575"/>
      <c r="J234" s="575"/>
      <c r="K234" s="575"/>
      <c r="L234" s="575"/>
      <c r="M234" s="575"/>
      <c r="N234" s="575"/>
      <c r="O234" s="575"/>
      <c r="P234" s="575"/>
      <c r="Q234" s="575"/>
      <c r="R234" s="575"/>
      <c r="S234" s="575"/>
      <c r="T234" s="575"/>
      <c r="U234" s="575"/>
      <c r="V234" s="575"/>
      <c r="W234" s="575"/>
      <c r="X234" s="575"/>
      <c r="Y234" s="575"/>
      <c r="Z234" s="575"/>
      <c r="AA234" s="575"/>
      <c r="AB234" s="575"/>
      <c r="AC234" s="575"/>
      <c r="AD234" s="575"/>
      <c r="AE234" s="575"/>
      <c r="AF234" s="575"/>
      <c r="AG234" s="575"/>
      <c r="AH234" s="575"/>
      <c r="AI234" s="575"/>
      <c r="AJ234" s="575"/>
      <c r="AK234" s="575"/>
      <c r="AL234" s="575"/>
      <c r="AM234" s="575"/>
      <c r="AN234" s="575"/>
      <c r="AO234" s="575"/>
      <c r="AP234" s="575"/>
      <c r="AQ234" s="575"/>
      <c r="AR234" s="575"/>
      <c r="AS234" s="575"/>
      <c r="AT234" s="575"/>
      <c r="AU234" s="575"/>
      <c r="AV234" s="575"/>
      <c r="AW234" s="575"/>
      <c r="AX234" s="575"/>
      <c r="AY234" s="575"/>
      <c r="AZ234" s="575"/>
      <c r="BA234" s="575"/>
      <c r="BB234" s="575"/>
      <c r="BC234" s="575"/>
      <c r="BD234" s="575"/>
      <c r="BE234" s="575"/>
      <c r="BF234" s="575"/>
      <c r="BG234" s="575"/>
      <c r="BH234" s="575"/>
      <c r="BI234" s="575"/>
      <c r="BJ234" s="575"/>
      <c r="BK234" s="575"/>
      <c r="BL234" s="575"/>
      <c r="BM234" s="575"/>
      <c r="BN234" s="575"/>
      <c r="BO234" s="575"/>
      <c r="BP234" s="575"/>
      <c r="BQ234" s="575"/>
      <c r="BR234" s="575"/>
      <c r="BS234" s="575"/>
      <c r="BT234" s="575"/>
      <c r="BU234" s="575"/>
    </row>
    <row r="235" spans="1:73" outlineLevel="2" x14ac:dyDescent="0.25">
      <c r="A235" s="378" t="s">
        <v>581</v>
      </c>
      <c r="B235" s="357"/>
      <c r="C235" s="464"/>
      <c r="D235" s="370"/>
      <c r="E235" s="366"/>
      <c r="F235" s="575"/>
      <c r="G235" s="575"/>
      <c r="H235" s="575"/>
      <c r="I235" s="575"/>
      <c r="J235" s="575"/>
      <c r="K235" s="575"/>
      <c r="L235" s="575"/>
      <c r="M235" s="575"/>
      <c r="N235" s="575"/>
      <c r="O235" s="575"/>
      <c r="P235" s="575"/>
      <c r="Q235" s="575"/>
      <c r="R235" s="575"/>
      <c r="S235" s="575"/>
      <c r="T235" s="575"/>
      <c r="U235" s="575"/>
      <c r="V235" s="575"/>
      <c r="W235" s="575"/>
      <c r="X235" s="575"/>
      <c r="Y235" s="575"/>
      <c r="Z235" s="575"/>
      <c r="AA235" s="575"/>
      <c r="AB235" s="575"/>
      <c r="AC235" s="575"/>
      <c r="AD235" s="575"/>
      <c r="AE235" s="575"/>
      <c r="AF235" s="575"/>
      <c r="AG235" s="575"/>
      <c r="AH235" s="575"/>
      <c r="AI235" s="575"/>
      <c r="AJ235" s="575"/>
      <c r="AK235" s="575"/>
      <c r="AL235" s="575"/>
      <c r="AM235" s="575"/>
      <c r="AN235" s="575"/>
      <c r="AO235" s="575"/>
      <c r="AP235" s="575"/>
      <c r="AQ235" s="575"/>
      <c r="AR235" s="575"/>
      <c r="AS235" s="575"/>
      <c r="AT235" s="575"/>
      <c r="AU235" s="575"/>
      <c r="AV235" s="575"/>
      <c r="AW235" s="575"/>
      <c r="AX235" s="575"/>
      <c r="AY235" s="575"/>
      <c r="AZ235" s="575"/>
      <c r="BA235" s="575"/>
      <c r="BB235" s="575"/>
      <c r="BC235" s="575"/>
      <c r="BD235" s="575"/>
      <c r="BE235" s="575"/>
      <c r="BF235" s="575"/>
      <c r="BG235" s="575"/>
      <c r="BH235" s="575"/>
      <c r="BI235" s="575"/>
      <c r="BJ235" s="575"/>
      <c r="BK235" s="575"/>
      <c r="BL235" s="575"/>
      <c r="BM235" s="575"/>
      <c r="BN235" s="575"/>
      <c r="BO235" s="575"/>
      <c r="BP235" s="575"/>
      <c r="BQ235" s="575"/>
      <c r="BR235" s="575"/>
      <c r="BS235" s="575"/>
      <c r="BT235" s="575"/>
      <c r="BU235" s="575"/>
    </row>
    <row r="236" spans="1:73" outlineLevel="2" x14ac:dyDescent="0.25">
      <c r="A236" s="378" t="s">
        <v>41</v>
      </c>
      <c r="B236" s="357" t="s">
        <v>211</v>
      </c>
      <c r="C236" s="464"/>
      <c r="D236" s="370"/>
      <c r="E236" s="366"/>
      <c r="F236" s="575"/>
      <c r="G236" s="653"/>
      <c r="H236" s="653"/>
      <c r="I236" s="653"/>
      <c r="J236" s="653"/>
      <c r="K236" s="653"/>
      <c r="L236" s="653"/>
      <c r="M236" s="653"/>
      <c r="N236" s="653"/>
      <c r="O236" s="653"/>
      <c r="P236" s="653"/>
      <c r="Q236" s="653"/>
      <c r="R236" s="653"/>
      <c r="S236" s="653"/>
      <c r="T236" s="653"/>
      <c r="U236" s="653"/>
      <c r="V236" s="653"/>
      <c r="W236" s="653"/>
      <c r="X236" s="653"/>
      <c r="Y236" s="653"/>
      <c r="Z236" s="653"/>
      <c r="AA236" s="653"/>
      <c r="AB236" s="653"/>
      <c r="AC236" s="653"/>
      <c r="AD236" s="653"/>
      <c r="AE236" s="575"/>
      <c r="AF236" s="575"/>
      <c r="AG236" s="575"/>
      <c r="AH236" s="575"/>
      <c r="AI236" s="575"/>
      <c r="AJ236" s="575"/>
      <c r="AK236" s="575"/>
      <c r="AL236" s="575"/>
      <c r="AM236" s="575"/>
      <c r="AN236" s="575"/>
      <c r="AO236" s="575"/>
      <c r="AP236" s="575"/>
      <c r="AQ236" s="575"/>
      <c r="AR236" s="575"/>
      <c r="AS236" s="575"/>
      <c r="AT236" s="575"/>
      <c r="AU236" s="575"/>
      <c r="AV236" s="575"/>
      <c r="AW236" s="575"/>
      <c r="AX236" s="575"/>
      <c r="AY236" s="575"/>
      <c r="AZ236" s="575"/>
      <c r="BA236" s="575"/>
      <c r="BB236" s="575"/>
      <c r="BC236" s="575"/>
      <c r="BD236" s="575"/>
      <c r="BE236" s="575"/>
      <c r="BF236" s="575"/>
      <c r="BG236" s="575"/>
      <c r="BH236" s="575"/>
      <c r="BI236" s="575"/>
      <c r="BJ236" s="575"/>
      <c r="BK236" s="575"/>
      <c r="BL236" s="575"/>
      <c r="BM236" s="575"/>
      <c r="BN236" s="575"/>
      <c r="BO236" s="575"/>
      <c r="BP236" s="575"/>
      <c r="BQ236" s="575"/>
      <c r="BR236" s="575"/>
      <c r="BS236" s="575"/>
      <c r="BT236" s="575"/>
      <c r="BU236" s="575"/>
    </row>
    <row r="237" spans="1:73" ht="27.6" outlineLevel="1" x14ac:dyDescent="0.35">
      <c r="A237" s="112" t="s">
        <v>427</v>
      </c>
      <c r="B237" s="173" t="s">
        <v>306</v>
      </c>
      <c r="C237" s="467"/>
      <c r="D237" s="338"/>
      <c r="E237" s="208"/>
      <c r="F237" s="575"/>
      <c r="G237" s="653"/>
      <c r="H237" s="653"/>
      <c r="I237" s="653"/>
      <c r="J237" s="653"/>
      <c r="K237" s="653"/>
      <c r="L237" s="653"/>
      <c r="M237" s="653"/>
      <c r="N237" s="653"/>
      <c r="O237" s="653"/>
      <c r="P237" s="653"/>
      <c r="Q237" s="653"/>
      <c r="R237" s="653"/>
      <c r="S237" s="653"/>
      <c r="T237" s="653"/>
      <c r="U237" s="653"/>
      <c r="V237" s="653"/>
      <c r="W237" s="653"/>
      <c r="X237" s="653"/>
      <c r="Y237" s="653"/>
      <c r="Z237" s="653"/>
      <c r="AA237" s="653"/>
      <c r="AB237" s="653"/>
      <c r="AC237" s="653"/>
      <c r="AD237" s="653"/>
      <c r="AE237" s="575"/>
      <c r="AF237" s="575"/>
      <c r="AG237" s="575"/>
      <c r="AH237" s="575"/>
      <c r="AI237" s="575"/>
      <c r="AJ237" s="575"/>
      <c r="AK237" s="575"/>
      <c r="AL237" s="575"/>
      <c r="AM237" s="575"/>
      <c r="AN237" s="575"/>
      <c r="AO237" s="575"/>
      <c r="AP237" s="575"/>
      <c r="AQ237" s="575"/>
      <c r="AR237" s="575"/>
      <c r="AS237" s="575"/>
      <c r="AT237" s="575"/>
      <c r="AU237" s="575"/>
      <c r="AV237" s="575"/>
      <c r="AW237" s="575"/>
      <c r="AX237" s="575"/>
      <c r="AY237" s="575"/>
      <c r="AZ237" s="575"/>
      <c r="BA237" s="575"/>
      <c r="BB237" s="575"/>
      <c r="BC237" s="575"/>
      <c r="BD237" s="575"/>
      <c r="BE237" s="575"/>
      <c r="BF237" s="575"/>
      <c r="BG237" s="575"/>
      <c r="BH237" s="575"/>
      <c r="BI237" s="575"/>
      <c r="BJ237" s="575"/>
      <c r="BK237" s="575"/>
      <c r="BL237" s="575"/>
      <c r="BM237" s="575"/>
      <c r="BN237" s="575"/>
      <c r="BO237" s="575"/>
      <c r="BP237" s="575"/>
      <c r="BQ237" s="575"/>
      <c r="BR237" s="575"/>
      <c r="BS237" s="575"/>
      <c r="BT237" s="575"/>
      <c r="BU237" s="575"/>
    </row>
    <row r="238" spans="1:73" ht="41.4" outlineLevel="1" x14ac:dyDescent="0.25">
      <c r="A238" s="300" t="s">
        <v>45</v>
      </c>
      <c r="B238" s="302" t="s">
        <v>432</v>
      </c>
      <c r="C238" s="480"/>
      <c r="D238" s="339"/>
      <c r="E238" s="301"/>
      <c r="F238" s="587">
        <f t="shared" ref="F238:AK238" si="134">F191+F206+F211</f>
        <v>0</v>
      </c>
      <c r="G238" s="587">
        <f t="shared" si="134"/>
        <v>0</v>
      </c>
      <c r="H238" s="587">
        <f t="shared" si="134"/>
        <v>0</v>
      </c>
      <c r="I238" s="587">
        <f t="shared" si="134"/>
        <v>0</v>
      </c>
      <c r="J238" s="587">
        <f t="shared" si="134"/>
        <v>0</v>
      </c>
      <c r="K238" s="587">
        <f t="shared" si="134"/>
        <v>0</v>
      </c>
      <c r="L238" s="587">
        <f t="shared" si="134"/>
        <v>0</v>
      </c>
      <c r="M238" s="587">
        <f t="shared" si="134"/>
        <v>0</v>
      </c>
      <c r="N238" s="587">
        <f t="shared" si="134"/>
        <v>0</v>
      </c>
      <c r="O238" s="587">
        <f t="shared" si="134"/>
        <v>0</v>
      </c>
      <c r="P238" s="587">
        <f t="shared" si="134"/>
        <v>0</v>
      </c>
      <c r="Q238" s="587">
        <f t="shared" si="134"/>
        <v>0</v>
      </c>
      <c r="R238" s="587">
        <f t="shared" si="134"/>
        <v>0</v>
      </c>
      <c r="S238" s="587">
        <f t="shared" si="134"/>
        <v>0</v>
      </c>
      <c r="T238" s="587">
        <f t="shared" si="134"/>
        <v>0</v>
      </c>
      <c r="U238" s="587">
        <f t="shared" si="134"/>
        <v>0</v>
      </c>
      <c r="V238" s="587">
        <f t="shared" si="134"/>
        <v>0</v>
      </c>
      <c r="W238" s="587">
        <f t="shared" si="134"/>
        <v>0</v>
      </c>
      <c r="X238" s="587">
        <f t="shared" si="134"/>
        <v>0</v>
      </c>
      <c r="Y238" s="587">
        <f t="shared" si="134"/>
        <v>0</v>
      </c>
      <c r="Z238" s="587">
        <f t="shared" si="134"/>
        <v>0</v>
      </c>
      <c r="AA238" s="587">
        <f t="shared" si="134"/>
        <v>0</v>
      </c>
      <c r="AB238" s="587">
        <f t="shared" si="134"/>
        <v>0</v>
      </c>
      <c r="AC238" s="587">
        <f t="shared" si="134"/>
        <v>0</v>
      </c>
      <c r="AD238" s="587">
        <f t="shared" si="134"/>
        <v>0</v>
      </c>
      <c r="AE238" s="587">
        <f t="shared" si="134"/>
        <v>0</v>
      </c>
      <c r="AF238" s="587">
        <f t="shared" si="134"/>
        <v>0</v>
      </c>
      <c r="AG238" s="587">
        <f t="shared" si="134"/>
        <v>0</v>
      </c>
      <c r="AH238" s="587">
        <f t="shared" si="134"/>
        <v>0</v>
      </c>
      <c r="AI238" s="587">
        <f t="shared" si="134"/>
        <v>0</v>
      </c>
      <c r="AJ238" s="587">
        <f t="shared" si="134"/>
        <v>0</v>
      </c>
      <c r="AK238" s="587">
        <f t="shared" si="134"/>
        <v>0</v>
      </c>
      <c r="AL238" s="587">
        <f t="shared" ref="AL238:BQ238" si="135">AL191+AL206+AL211</f>
        <v>0</v>
      </c>
      <c r="AM238" s="587">
        <f t="shared" si="135"/>
        <v>0</v>
      </c>
      <c r="AN238" s="587">
        <f t="shared" si="135"/>
        <v>0</v>
      </c>
      <c r="AO238" s="587">
        <f t="shared" si="135"/>
        <v>0</v>
      </c>
      <c r="AP238" s="587">
        <f t="shared" si="135"/>
        <v>0</v>
      </c>
      <c r="AQ238" s="587">
        <f t="shared" si="135"/>
        <v>0</v>
      </c>
      <c r="AR238" s="587">
        <f t="shared" si="135"/>
        <v>0</v>
      </c>
      <c r="AS238" s="587">
        <f t="shared" si="135"/>
        <v>0</v>
      </c>
      <c r="AT238" s="587">
        <f t="shared" si="135"/>
        <v>0</v>
      </c>
      <c r="AU238" s="587">
        <f t="shared" si="135"/>
        <v>0</v>
      </c>
      <c r="AV238" s="587">
        <f t="shared" si="135"/>
        <v>0</v>
      </c>
      <c r="AW238" s="587">
        <f t="shared" si="135"/>
        <v>0</v>
      </c>
      <c r="AX238" s="587">
        <f t="shared" si="135"/>
        <v>0</v>
      </c>
      <c r="AY238" s="587">
        <f t="shared" si="135"/>
        <v>0</v>
      </c>
      <c r="AZ238" s="587">
        <f t="shared" si="135"/>
        <v>0</v>
      </c>
      <c r="BA238" s="587">
        <f t="shared" si="135"/>
        <v>0</v>
      </c>
      <c r="BB238" s="587">
        <f t="shared" si="135"/>
        <v>0</v>
      </c>
      <c r="BC238" s="587">
        <f t="shared" si="135"/>
        <v>0</v>
      </c>
      <c r="BD238" s="587">
        <f t="shared" si="135"/>
        <v>0</v>
      </c>
      <c r="BE238" s="587">
        <f t="shared" si="135"/>
        <v>0</v>
      </c>
      <c r="BF238" s="587">
        <f t="shared" si="135"/>
        <v>0</v>
      </c>
      <c r="BG238" s="587">
        <f t="shared" si="135"/>
        <v>0</v>
      </c>
      <c r="BH238" s="587">
        <f t="shared" si="135"/>
        <v>0</v>
      </c>
      <c r="BI238" s="587">
        <f t="shared" si="135"/>
        <v>0</v>
      </c>
      <c r="BJ238" s="587">
        <f t="shared" si="135"/>
        <v>0</v>
      </c>
      <c r="BK238" s="587">
        <f t="shared" si="135"/>
        <v>0</v>
      </c>
      <c r="BL238" s="587">
        <f t="shared" si="135"/>
        <v>0</v>
      </c>
      <c r="BM238" s="587">
        <f t="shared" si="135"/>
        <v>0</v>
      </c>
      <c r="BN238" s="587">
        <f t="shared" si="135"/>
        <v>0</v>
      </c>
      <c r="BO238" s="587">
        <f t="shared" si="135"/>
        <v>0</v>
      </c>
      <c r="BP238" s="587">
        <f t="shared" si="135"/>
        <v>0</v>
      </c>
      <c r="BQ238" s="587">
        <f t="shared" si="135"/>
        <v>0</v>
      </c>
      <c r="BR238" s="587">
        <f t="shared" ref="BR238:BU238" si="136">BR191+BR206+BR211</f>
        <v>0</v>
      </c>
      <c r="BS238" s="587">
        <f t="shared" si="136"/>
        <v>0</v>
      </c>
      <c r="BT238" s="587">
        <f t="shared" si="136"/>
        <v>0</v>
      </c>
      <c r="BU238" s="587">
        <f t="shared" si="136"/>
        <v>0</v>
      </c>
    </row>
    <row r="239" spans="1:73" s="212" customFormat="1" outlineLevel="1" x14ac:dyDescent="0.25">
      <c r="A239" s="217" t="s">
        <v>46</v>
      </c>
      <c r="B239" s="218"/>
      <c r="C239" s="483"/>
      <c r="D239" s="343"/>
      <c r="E239" s="218"/>
      <c r="F239" s="568" t="str">
        <f t="shared" ref="F239:AK239" si="137">IFERROR(F238/F191,"")</f>
        <v/>
      </c>
      <c r="G239" s="568" t="str">
        <f t="shared" si="137"/>
        <v/>
      </c>
      <c r="H239" s="568" t="str">
        <f t="shared" si="137"/>
        <v/>
      </c>
      <c r="I239" s="568" t="str">
        <f t="shared" si="137"/>
        <v/>
      </c>
      <c r="J239" s="568" t="str">
        <f t="shared" si="137"/>
        <v/>
      </c>
      <c r="K239" s="568" t="str">
        <f t="shared" si="137"/>
        <v/>
      </c>
      <c r="L239" s="568" t="str">
        <f t="shared" si="137"/>
        <v/>
      </c>
      <c r="M239" s="568" t="str">
        <f t="shared" si="137"/>
        <v/>
      </c>
      <c r="N239" s="568" t="str">
        <f t="shared" si="137"/>
        <v/>
      </c>
      <c r="O239" s="568" t="str">
        <f t="shared" si="137"/>
        <v/>
      </c>
      <c r="P239" s="568" t="str">
        <f t="shared" si="137"/>
        <v/>
      </c>
      <c r="Q239" s="568" t="str">
        <f t="shared" si="137"/>
        <v/>
      </c>
      <c r="R239" s="568" t="str">
        <f t="shared" si="137"/>
        <v/>
      </c>
      <c r="S239" s="568" t="str">
        <f t="shared" si="137"/>
        <v/>
      </c>
      <c r="T239" s="568" t="str">
        <f t="shared" si="137"/>
        <v/>
      </c>
      <c r="U239" s="568" t="str">
        <f t="shared" si="137"/>
        <v/>
      </c>
      <c r="V239" s="568" t="str">
        <f t="shared" si="137"/>
        <v/>
      </c>
      <c r="W239" s="568" t="str">
        <f t="shared" si="137"/>
        <v/>
      </c>
      <c r="X239" s="568" t="str">
        <f t="shared" si="137"/>
        <v/>
      </c>
      <c r="Y239" s="568" t="str">
        <f t="shared" si="137"/>
        <v/>
      </c>
      <c r="Z239" s="568" t="str">
        <f t="shared" si="137"/>
        <v/>
      </c>
      <c r="AA239" s="568" t="str">
        <f t="shared" si="137"/>
        <v/>
      </c>
      <c r="AB239" s="568" t="str">
        <f t="shared" si="137"/>
        <v/>
      </c>
      <c r="AC239" s="568" t="str">
        <f t="shared" si="137"/>
        <v/>
      </c>
      <c r="AD239" s="568" t="str">
        <f t="shared" si="137"/>
        <v/>
      </c>
      <c r="AE239" s="568" t="str">
        <f t="shared" si="137"/>
        <v/>
      </c>
      <c r="AF239" s="568" t="str">
        <f t="shared" si="137"/>
        <v/>
      </c>
      <c r="AG239" s="568" t="str">
        <f t="shared" si="137"/>
        <v/>
      </c>
      <c r="AH239" s="568" t="str">
        <f t="shared" si="137"/>
        <v/>
      </c>
      <c r="AI239" s="568" t="str">
        <f t="shared" si="137"/>
        <v/>
      </c>
      <c r="AJ239" s="568" t="str">
        <f t="shared" si="137"/>
        <v/>
      </c>
      <c r="AK239" s="568" t="str">
        <f t="shared" si="137"/>
        <v/>
      </c>
      <c r="AL239" s="568" t="str">
        <f t="shared" ref="AL239:BQ239" si="138">IFERROR(AL238/AL191,"")</f>
        <v/>
      </c>
      <c r="AM239" s="568" t="str">
        <f t="shared" si="138"/>
        <v/>
      </c>
      <c r="AN239" s="568" t="str">
        <f t="shared" si="138"/>
        <v/>
      </c>
      <c r="AO239" s="568" t="str">
        <f t="shared" si="138"/>
        <v/>
      </c>
      <c r="AP239" s="568" t="str">
        <f t="shared" si="138"/>
        <v/>
      </c>
      <c r="AQ239" s="568" t="str">
        <f t="shared" si="138"/>
        <v/>
      </c>
      <c r="AR239" s="568" t="str">
        <f t="shared" si="138"/>
        <v/>
      </c>
      <c r="AS239" s="568" t="str">
        <f t="shared" si="138"/>
        <v/>
      </c>
      <c r="AT239" s="568" t="str">
        <f t="shared" si="138"/>
        <v/>
      </c>
      <c r="AU239" s="568" t="str">
        <f t="shared" si="138"/>
        <v/>
      </c>
      <c r="AV239" s="568" t="str">
        <f t="shared" si="138"/>
        <v/>
      </c>
      <c r="AW239" s="568" t="str">
        <f t="shared" si="138"/>
        <v/>
      </c>
      <c r="AX239" s="568" t="str">
        <f t="shared" si="138"/>
        <v/>
      </c>
      <c r="AY239" s="568" t="str">
        <f t="shared" si="138"/>
        <v/>
      </c>
      <c r="AZ239" s="568" t="str">
        <f t="shared" si="138"/>
        <v/>
      </c>
      <c r="BA239" s="568" t="str">
        <f t="shared" si="138"/>
        <v/>
      </c>
      <c r="BB239" s="568" t="str">
        <f t="shared" si="138"/>
        <v/>
      </c>
      <c r="BC239" s="568" t="str">
        <f t="shared" si="138"/>
        <v/>
      </c>
      <c r="BD239" s="568" t="str">
        <f t="shared" si="138"/>
        <v/>
      </c>
      <c r="BE239" s="568" t="str">
        <f t="shared" si="138"/>
        <v/>
      </c>
      <c r="BF239" s="568" t="str">
        <f t="shared" si="138"/>
        <v/>
      </c>
      <c r="BG239" s="568" t="str">
        <f t="shared" si="138"/>
        <v/>
      </c>
      <c r="BH239" s="568" t="str">
        <f t="shared" si="138"/>
        <v/>
      </c>
      <c r="BI239" s="568" t="str">
        <f t="shared" si="138"/>
        <v/>
      </c>
      <c r="BJ239" s="568" t="str">
        <f t="shared" si="138"/>
        <v/>
      </c>
      <c r="BK239" s="568" t="str">
        <f t="shared" si="138"/>
        <v/>
      </c>
      <c r="BL239" s="568" t="str">
        <f t="shared" si="138"/>
        <v/>
      </c>
      <c r="BM239" s="568" t="str">
        <f t="shared" si="138"/>
        <v/>
      </c>
      <c r="BN239" s="568" t="str">
        <f t="shared" si="138"/>
        <v/>
      </c>
      <c r="BO239" s="568" t="str">
        <f t="shared" si="138"/>
        <v/>
      </c>
      <c r="BP239" s="568" t="str">
        <f t="shared" si="138"/>
        <v/>
      </c>
      <c r="BQ239" s="568" t="str">
        <f t="shared" si="138"/>
        <v/>
      </c>
      <c r="BR239" s="568" t="str">
        <f t="shared" ref="BR239:BU239" si="139">IFERROR(BR238/BR191,"")</f>
        <v/>
      </c>
      <c r="BS239" s="568" t="str">
        <f t="shared" si="139"/>
        <v/>
      </c>
      <c r="BT239" s="568" t="str">
        <f t="shared" si="139"/>
        <v/>
      </c>
      <c r="BU239" s="568" t="str">
        <f t="shared" si="139"/>
        <v/>
      </c>
    </row>
    <row r="240" spans="1:73" outlineLevel="2" x14ac:dyDescent="0.25">
      <c r="A240" s="112" t="s">
        <v>300</v>
      </c>
      <c r="B240" s="219"/>
      <c r="C240" s="463"/>
      <c r="D240" s="344"/>
      <c r="E240" s="211"/>
      <c r="F240" s="584">
        <f t="shared" ref="F240" si="140">+F241+F242</f>
        <v>0</v>
      </c>
      <c r="G240" s="584">
        <f>+G241+G242</f>
        <v>0</v>
      </c>
      <c r="H240" s="584">
        <f t="shared" ref="H240:Y240" si="141">+H241+H242</f>
        <v>0</v>
      </c>
      <c r="I240" s="584">
        <f t="shared" si="141"/>
        <v>0</v>
      </c>
      <c r="J240" s="584">
        <f t="shared" si="141"/>
        <v>0</v>
      </c>
      <c r="K240" s="584">
        <f t="shared" si="141"/>
        <v>0</v>
      </c>
      <c r="L240" s="584">
        <f t="shared" si="141"/>
        <v>0</v>
      </c>
      <c r="M240" s="584">
        <f t="shared" si="141"/>
        <v>0</v>
      </c>
      <c r="N240" s="584">
        <f t="shared" si="141"/>
        <v>0</v>
      </c>
      <c r="O240" s="584">
        <f t="shared" si="141"/>
        <v>0</v>
      </c>
      <c r="P240" s="584">
        <f t="shared" si="141"/>
        <v>0</v>
      </c>
      <c r="Q240" s="584">
        <f t="shared" si="141"/>
        <v>0</v>
      </c>
      <c r="R240" s="584">
        <f t="shared" si="141"/>
        <v>0</v>
      </c>
      <c r="S240" s="584">
        <f t="shared" si="141"/>
        <v>0</v>
      </c>
      <c r="T240" s="584">
        <f t="shared" si="141"/>
        <v>0</v>
      </c>
      <c r="U240" s="584">
        <f t="shared" si="141"/>
        <v>0</v>
      </c>
      <c r="V240" s="584">
        <f t="shared" si="141"/>
        <v>0</v>
      </c>
      <c r="W240" s="584">
        <f t="shared" si="141"/>
        <v>0</v>
      </c>
      <c r="X240" s="584">
        <f t="shared" si="141"/>
        <v>0</v>
      </c>
      <c r="Y240" s="584">
        <f t="shared" si="141"/>
        <v>0</v>
      </c>
      <c r="Z240" s="584">
        <f t="shared" ref="Z240:BU240" si="142">+Z241+Z242</f>
        <v>0</v>
      </c>
      <c r="AA240" s="584">
        <f t="shared" si="142"/>
        <v>0</v>
      </c>
      <c r="AB240" s="584">
        <f t="shared" si="142"/>
        <v>0</v>
      </c>
      <c r="AC240" s="584">
        <f t="shared" si="142"/>
        <v>0</v>
      </c>
      <c r="AD240" s="584">
        <f t="shared" si="142"/>
        <v>0</v>
      </c>
      <c r="AE240" s="584">
        <f t="shared" si="142"/>
        <v>0</v>
      </c>
      <c r="AF240" s="584">
        <f t="shared" si="142"/>
        <v>0</v>
      </c>
      <c r="AG240" s="584">
        <f t="shared" si="142"/>
        <v>0</v>
      </c>
      <c r="AH240" s="584">
        <f t="shared" si="142"/>
        <v>0</v>
      </c>
      <c r="AI240" s="584">
        <f t="shared" si="142"/>
        <v>0</v>
      </c>
      <c r="AJ240" s="584">
        <f t="shared" si="142"/>
        <v>0</v>
      </c>
      <c r="AK240" s="584">
        <f t="shared" si="142"/>
        <v>0</v>
      </c>
      <c r="AL240" s="584">
        <f t="shared" si="142"/>
        <v>0</v>
      </c>
      <c r="AM240" s="584">
        <f t="shared" si="142"/>
        <v>0</v>
      </c>
      <c r="AN240" s="584">
        <f t="shared" si="142"/>
        <v>0</v>
      </c>
      <c r="AO240" s="584">
        <f t="shared" si="142"/>
        <v>0</v>
      </c>
      <c r="AP240" s="584">
        <f t="shared" si="142"/>
        <v>0</v>
      </c>
      <c r="AQ240" s="584">
        <f t="shared" si="142"/>
        <v>0</v>
      </c>
      <c r="AR240" s="584">
        <f t="shared" si="142"/>
        <v>0</v>
      </c>
      <c r="AS240" s="584">
        <f t="shared" si="142"/>
        <v>0</v>
      </c>
      <c r="AT240" s="584">
        <f t="shared" si="142"/>
        <v>0</v>
      </c>
      <c r="AU240" s="584">
        <f t="shared" si="142"/>
        <v>0</v>
      </c>
      <c r="AV240" s="584">
        <f t="shared" si="142"/>
        <v>0</v>
      </c>
      <c r="AW240" s="584">
        <f t="shared" si="142"/>
        <v>0</v>
      </c>
      <c r="AX240" s="584">
        <f t="shared" si="142"/>
        <v>0</v>
      </c>
      <c r="AY240" s="584">
        <f t="shared" si="142"/>
        <v>0</v>
      </c>
      <c r="AZ240" s="584">
        <f t="shared" si="142"/>
        <v>0</v>
      </c>
      <c r="BA240" s="584">
        <f t="shared" si="142"/>
        <v>0</v>
      </c>
      <c r="BB240" s="584">
        <f t="shared" si="142"/>
        <v>0</v>
      </c>
      <c r="BC240" s="584">
        <f t="shared" si="142"/>
        <v>0</v>
      </c>
      <c r="BD240" s="584">
        <f t="shared" si="142"/>
        <v>0</v>
      </c>
      <c r="BE240" s="584">
        <f t="shared" si="142"/>
        <v>0</v>
      </c>
      <c r="BF240" s="584">
        <f t="shared" si="142"/>
        <v>0</v>
      </c>
      <c r="BG240" s="584">
        <f t="shared" si="142"/>
        <v>0</v>
      </c>
      <c r="BH240" s="584">
        <f t="shared" si="142"/>
        <v>0</v>
      </c>
      <c r="BI240" s="584">
        <f t="shared" si="142"/>
        <v>0</v>
      </c>
      <c r="BJ240" s="584">
        <f t="shared" si="142"/>
        <v>0</v>
      </c>
      <c r="BK240" s="584">
        <f t="shared" si="142"/>
        <v>0</v>
      </c>
      <c r="BL240" s="584">
        <f t="shared" si="142"/>
        <v>0</v>
      </c>
      <c r="BM240" s="584">
        <f t="shared" si="142"/>
        <v>0</v>
      </c>
      <c r="BN240" s="584">
        <f t="shared" si="142"/>
        <v>0</v>
      </c>
      <c r="BO240" s="584">
        <f t="shared" si="142"/>
        <v>0</v>
      </c>
      <c r="BP240" s="584">
        <f t="shared" si="142"/>
        <v>0</v>
      </c>
      <c r="BQ240" s="584">
        <f t="shared" si="142"/>
        <v>0</v>
      </c>
      <c r="BR240" s="584">
        <f t="shared" si="142"/>
        <v>0</v>
      </c>
      <c r="BS240" s="584">
        <f t="shared" si="142"/>
        <v>0</v>
      </c>
      <c r="BT240" s="584">
        <f t="shared" si="142"/>
        <v>0</v>
      </c>
      <c r="BU240" s="584">
        <f t="shared" si="142"/>
        <v>0</v>
      </c>
    </row>
    <row r="241" spans="1:73" outlineLevel="2" x14ac:dyDescent="0.25">
      <c r="A241" s="422" t="s">
        <v>125</v>
      </c>
      <c r="B241" s="357" t="s">
        <v>124</v>
      </c>
      <c r="C241" s="464"/>
      <c r="D241" s="372"/>
      <c r="E241" s="363"/>
      <c r="F241" s="575"/>
      <c r="G241" s="653"/>
      <c r="H241" s="653"/>
      <c r="I241" s="653"/>
      <c r="J241" s="653"/>
      <c r="K241" s="653"/>
      <c r="L241" s="653"/>
      <c r="M241" s="653"/>
      <c r="N241" s="653"/>
      <c r="O241" s="653"/>
      <c r="P241" s="653"/>
      <c r="Q241" s="653"/>
      <c r="R241" s="653"/>
      <c r="S241" s="653"/>
      <c r="T241" s="653"/>
      <c r="U241" s="653"/>
      <c r="V241" s="653"/>
      <c r="W241" s="653"/>
      <c r="X241" s="653"/>
      <c r="Y241" s="653"/>
      <c r="Z241" s="653"/>
      <c r="AA241" s="653"/>
      <c r="AB241" s="653"/>
      <c r="AC241" s="653"/>
      <c r="AD241" s="653"/>
      <c r="AE241" s="575"/>
      <c r="AF241" s="575"/>
      <c r="AG241" s="575"/>
      <c r="AH241" s="575"/>
      <c r="AI241" s="575"/>
      <c r="AJ241" s="575"/>
      <c r="AK241" s="575"/>
      <c r="AL241" s="575"/>
      <c r="AM241" s="575"/>
      <c r="AN241" s="575"/>
      <c r="AO241" s="575"/>
      <c r="AP241" s="575"/>
      <c r="AQ241" s="575"/>
      <c r="AR241" s="575"/>
      <c r="AS241" s="575"/>
      <c r="AT241" s="575"/>
      <c r="AU241" s="575"/>
      <c r="AV241" s="575"/>
      <c r="AW241" s="575"/>
      <c r="AX241" s="575"/>
      <c r="AY241" s="575"/>
      <c r="AZ241" s="575"/>
      <c r="BA241" s="575"/>
      <c r="BB241" s="575"/>
      <c r="BC241" s="575"/>
      <c r="BD241" s="575"/>
      <c r="BE241" s="575"/>
      <c r="BF241" s="575"/>
      <c r="BG241" s="575"/>
      <c r="BH241" s="575"/>
      <c r="BI241" s="575"/>
      <c r="BJ241" s="575"/>
      <c r="BK241" s="575"/>
      <c r="BL241" s="575"/>
      <c r="BM241" s="575"/>
      <c r="BN241" s="575"/>
      <c r="BO241" s="575"/>
      <c r="BP241" s="575"/>
      <c r="BQ241" s="575"/>
      <c r="BR241" s="575"/>
      <c r="BS241" s="575"/>
      <c r="BT241" s="575"/>
      <c r="BU241" s="575"/>
    </row>
    <row r="242" spans="1:73" outlineLevel="2" x14ac:dyDescent="0.25">
      <c r="A242" s="422" t="s">
        <v>126</v>
      </c>
      <c r="B242" s="352" t="s">
        <v>202</v>
      </c>
      <c r="C242" s="465"/>
      <c r="D242" s="373"/>
      <c r="E242" s="368"/>
      <c r="F242" s="575"/>
      <c r="G242" s="653"/>
      <c r="H242" s="653"/>
      <c r="I242" s="653"/>
      <c r="J242" s="653"/>
      <c r="K242" s="653"/>
      <c r="L242" s="653"/>
      <c r="M242" s="653"/>
      <c r="N242" s="653"/>
      <c r="O242" s="653"/>
      <c r="P242" s="653"/>
      <c r="Q242" s="653"/>
      <c r="R242" s="653"/>
      <c r="S242" s="653"/>
      <c r="T242" s="653"/>
      <c r="U242" s="653"/>
      <c r="V242" s="653"/>
      <c r="W242" s="653"/>
      <c r="X242" s="653"/>
      <c r="Y242" s="653"/>
      <c r="Z242" s="653"/>
      <c r="AA242" s="653"/>
      <c r="AB242" s="653"/>
      <c r="AC242" s="653"/>
      <c r="AD242" s="653"/>
      <c r="AE242" s="575"/>
      <c r="AF242" s="575"/>
      <c r="AG242" s="575"/>
      <c r="AH242" s="575"/>
      <c r="AI242" s="575"/>
      <c r="AJ242" s="575"/>
      <c r="AK242" s="575"/>
      <c r="AL242" s="575"/>
      <c r="AM242" s="575"/>
      <c r="AN242" s="575"/>
      <c r="AO242" s="575"/>
      <c r="AP242" s="575"/>
      <c r="AQ242" s="575"/>
      <c r="AR242" s="575"/>
      <c r="AS242" s="575"/>
      <c r="AT242" s="575"/>
      <c r="AU242" s="575"/>
      <c r="AV242" s="575"/>
      <c r="AW242" s="575"/>
      <c r="AX242" s="575"/>
      <c r="AY242" s="575"/>
      <c r="AZ242" s="575"/>
      <c r="BA242" s="575"/>
      <c r="BB242" s="575"/>
      <c r="BC242" s="575"/>
      <c r="BD242" s="575"/>
      <c r="BE242" s="575"/>
      <c r="BF242" s="575"/>
      <c r="BG242" s="575"/>
      <c r="BH242" s="575"/>
      <c r="BI242" s="575"/>
      <c r="BJ242" s="575"/>
      <c r="BK242" s="575"/>
      <c r="BL242" s="575"/>
      <c r="BM242" s="575"/>
      <c r="BN242" s="575"/>
      <c r="BO242" s="575"/>
      <c r="BP242" s="575"/>
      <c r="BQ242" s="575"/>
      <c r="BR242" s="575"/>
      <c r="BS242" s="575"/>
      <c r="BT242" s="575"/>
      <c r="BU242" s="575"/>
    </row>
    <row r="243" spans="1:73" outlineLevel="2" x14ac:dyDescent="0.25">
      <c r="A243" s="378" t="s">
        <v>49</v>
      </c>
      <c r="B243" s="357"/>
      <c r="C243" s="464"/>
      <c r="D243" s="372"/>
      <c r="E243" s="359"/>
      <c r="F243" s="575"/>
      <c r="G243" s="582">
        <f t="shared" ref="G243" si="143">SUM(G244:G247)</f>
        <v>0</v>
      </c>
      <c r="H243" s="589"/>
      <c r="I243" s="582">
        <f t="shared" ref="I243" si="144">SUM(I244:I247)</f>
        <v>0</v>
      </c>
      <c r="J243" s="575"/>
      <c r="K243" s="575"/>
      <c r="L243" s="575"/>
      <c r="M243" s="575"/>
      <c r="N243" s="575"/>
      <c r="O243" s="575"/>
      <c r="P243" s="575"/>
      <c r="Q243" s="575"/>
      <c r="R243" s="575"/>
      <c r="S243" s="575"/>
      <c r="T243" s="575"/>
      <c r="U243" s="575"/>
      <c r="V243" s="575"/>
      <c r="W243" s="575"/>
      <c r="X243" s="575"/>
      <c r="Y243" s="575"/>
      <c r="Z243" s="575"/>
      <c r="AA243" s="575"/>
      <c r="AB243" s="575"/>
      <c r="AC243" s="575"/>
      <c r="AD243" s="575"/>
      <c r="AE243" s="575"/>
      <c r="AF243" s="575"/>
      <c r="AG243" s="575"/>
      <c r="AH243" s="575"/>
      <c r="AI243" s="575"/>
      <c r="AJ243" s="575"/>
      <c r="AK243" s="575"/>
      <c r="AL243" s="575"/>
      <c r="AM243" s="575"/>
      <c r="AN243" s="575"/>
      <c r="AO243" s="575"/>
      <c r="AP243" s="575"/>
      <c r="AQ243" s="575"/>
      <c r="AR243" s="575"/>
      <c r="AS243" s="575"/>
      <c r="AT243" s="575"/>
      <c r="AU243" s="575"/>
      <c r="AV243" s="575"/>
      <c r="AW243" s="575"/>
      <c r="AX243" s="575"/>
      <c r="AY243" s="575"/>
      <c r="AZ243" s="575"/>
      <c r="BA243" s="575"/>
      <c r="BB243" s="575"/>
      <c r="BC243" s="575"/>
      <c r="BD243" s="575"/>
      <c r="BE243" s="575"/>
      <c r="BF243" s="575"/>
      <c r="BG243" s="575"/>
      <c r="BH243" s="575"/>
      <c r="BI243" s="575"/>
      <c r="BJ243" s="575"/>
      <c r="BK243" s="575"/>
      <c r="BL243" s="575"/>
      <c r="BM243" s="575"/>
      <c r="BN243" s="575"/>
      <c r="BO243" s="575"/>
      <c r="BP243" s="575"/>
      <c r="BQ243" s="575"/>
      <c r="BR243" s="575"/>
      <c r="BS243" s="575"/>
      <c r="BT243" s="575"/>
      <c r="BU243" s="575"/>
    </row>
    <row r="244" spans="1:73" s="200" customFormat="1" outlineLevel="2" x14ac:dyDescent="0.3">
      <c r="A244" s="420" t="s">
        <v>127</v>
      </c>
      <c r="B244" s="350" t="s">
        <v>301</v>
      </c>
      <c r="C244" s="466"/>
      <c r="D244" s="374"/>
      <c r="E244" s="350"/>
      <c r="F244" s="588"/>
      <c r="G244" s="590"/>
      <c r="H244" s="588"/>
      <c r="I244" s="590"/>
      <c r="J244" s="588"/>
      <c r="K244" s="588"/>
      <c r="L244" s="588"/>
      <c r="M244" s="588"/>
      <c r="N244" s="588"/>
      <c r="O244" s="588"/>
      <c r="P244" s="588"/>
      <c r="Q244" s="588"/>
      <c r="R244" s="588"/>
      <c r="S244" s="588"/>
      <c r="T244" s="588"/>
      <c r="U244" s="588"/>
      <c r="V244" s="588"/>
      <c r="W244" s="588"/>
      <c r="X244" s="588"/>
      <c r="Y244" s="588"/>
      <c r="Z244" s="588"/>
      <c r="AA244" s="588"/>
      <c r="AB244" s="588"/>
      <c r="AC244" s="588"/>
      <c r="AD244" s="588"/>
      <c r="AE244" s="588"/>
      <c r="AF244" s="588"/>
      <c r="AG244" s="588"/>
      <c r="AH244" s="588"/>
      <c r="AI244" s="588"/>
      <c r="AJ244" s="588"/>
      <c r="AK244" s="588"/>
      <c r="AL244" s="588"/>
      <c r="AM244" s="588"/>
      <c r="AN244" s="588"/>
      <c r="AO244" s="588"/>
      <c r="AP244" s="588"/>
      <c r="AQ244" s="588"/>
      <c r="AR244" s="588"/>
      <c r="AS244" s="588"/>
      <c r="AT244" s="588"/>
      <c r="AU244" s="588"/>
      <c r="AV244" s="588"/>
      <c r="AW244" s="588"/>
      <c r="AX244" s="588"/>
      <c r="AY244" s="588"/>
      <c r="AZ244" s="588"/>
      <c r="BA244" s="588"/>
      <c r="BB244" s="588"/>
      <c r="BC244" s="588"/>
      <c r="BD244" s="588"/>
      <c r="BE244" s="588"/>
      <c r="BF244" s="588"/>
      <c r="BG244" s="588"/>
      <c r="BH244" s="588"/>
      <c r="BI244" s="588"/>
      <c r="BJ244" s="588"/>
      <c r="BK244" s="588"/>
      <c r="BL244" s="588"/>
      <c r="BM244" s="588"/>
      <c r="BN244" s="588"/>
      <c r="BO244" s="588"/>
      <c r="BP244" s="588"/>
      <c r="BQ244" s="588"/>
      <c r="BR244" s="588"/>
      <c r="BS244" s="588"/>
      <c r="BT244" s="588"/>
      <c r="BU244" s="588"/>
    </row>
    <row r="245" spans="1:73" s="200" customFormat="1" outlineLevel="2" x14ac:dyDescent="0.3">
      <c r="A245" s="420" t="s">
        <v>128</v>
      </c>
      <c r="B245" s="350" t="s">
        <v>301</v>
      </c>
      <c r="C245" s="466"/>
      <c r="D245" s="374"/>
      <c r="E245" s="350"/>
      <c r="F245" s="583"/>
      <c r="G245" s="590"/>
      <c r="H245" s="583"/>
      <c r="I245" s="590"/>
      <c r="J245" s="583"/>
      <c r="K245" s="583"/>
      <c r="L245" s="583"/>
      <c r="M245" s="583"/>
      <c r="N245" s="583"/>
      <c r="O245" s="583"/>
      <c r="P245" s="583"/>
      <c r="Q245" s="583"/>
      <c r="R245" s="583"/>
      <c r="S245" s="583"/>
      <c r="T245" s="583"/>
      <c r="U245" s="583"/>
      <c r="V245" s="583"/>
      <c r="W245" s="583"/>
      <c r="X245" s="583"/>
      <c r="Y245" s="583"/>
      <c r="Z245" s="583"/>
      <c r="AA245" s="583"/>
      <c r="AB245" s="583"/>
      <c r="AC245" s="583"/>
      <c r="AD245" s="583"/>
      <c r="AE245" s="583"/>
      <c r="AF245" s="583"/>
      <c r="AG245" s="583"/>
      <c r="AH245" s="583"/>
      <c r="AI245" s="583"/>
      <c r="AJ245" s="583"/>
      <c r="AK245" s="583"/>
      <c r="AL245" s="583"/>
      <c r="AM245" s="583"/>
      <c r="AN245" s="583"/>
      <c r="AO245" s="583"/>
      <c r="AP245" s="583"/>
      <c r="AQ245" s="583"/>
      <c r="AR245" s="583"/>
      <c r="AS245" s="583"/>
      <c r="AT245" s="583"/>
      <c r="AU245" s="583"/>
      <c r="AV245" s="583"/>
      <c r="AW245" s="583"/>
      <c r="AX245" s="583"/>
      <c r="AY245" s="583"/>
      <c r="AZ245" s="583"/>
      <c r="BA245" s="583"/>
      <c r="BB245" s="583"/>
      <c r="BC245" s="583"/>
      <c r="BD245" s="583"/>
      <c r="BE245" s="583"/>
      <c r="BF245" s="583"/>
      <c r="BG245" s="583"/>
      <c r="BH245" s="583"/>
      <c r="BI245" s="583"/>
      <c r="BJ245" s="583"/>
      <c r="BK245" s="583"/>
      <c r="BL245" s="583"/>
      <c r="BM245" s="583"/>
      <c r="BN245" s="583"/>
      <c r="BO245" s="583"/>
      <c r="BP245" s="583"/>
      <c r="BQ245" s="583"/>
      <c r="BR245" s="583"/>
      <c r="BS245" s="583"/>
      <c r="BT245" s="583"/>
      <c r="BU245" s="583"/>
    </row>
    <row r="246" spans="1:73" s="200" customFormat="1" outlineLevel="2" x14ac:dyDescent="0.3">
      <c r="A246" s="420" t="s">
        <v>129</v>
      </c>
      <c r="B246" s="350" t="s">
        <v>301</v>
      </c>
      <c r="C246" s="466"/>
      <c r="D246" s="374"/>
      <c r="E246" s="350"/>
      <c r="F246" s="583"/>
      <c r="G246" s="590"/>
      <c r="H246" s="583"/>
      <c r="I246" s="590"/>
      <c r="J246" s="583"/>
      <c r="K246" s="583"/>
      <c r="L246" s="583"/>
      <c r="M246" s="583"/>
      <c r="N246" s="583"/>
      <c r="O246" s="583"/>
      <c r="P246" s="583"/>
      <c r="Q246" s="583"/>
      <c r="R246" s="583"/>
      <c r="S246" s="583"/>
      <c r="T246" s="583"/>
      <c r="U246" s="583"/>
      <c r="V246" s="583"/>
      <c r="W246" s="583"/>
      <c r="X246" s="583"/>
      <c r="Y246" s="583"/>
      <c r="Z246" s="583"/>
      <c r="AA246" s="583"/>
      <c r="AB246" s="583"/>
      <c r="AC246" s="583"/>
      <c r="AD246" s="583"/>
      <c r="AE246" s="583"/>
      <c r="AF246" s="583"/>
      <c r="AG246" s="583"/>
      <c r="AH246" s="583"/>
      <c r="AI246" s="583"/>
      <c r="AJ246" s="583"/>
      <c r="AK246" s="583"/>
      <c r="AL246" s="583"/>
      <c r="AM246" s="583"/>
      <c r="AN246" s="583"/>
      <c r="AO246" s="583"/>
      <c r="AP246" s="583"/>
      <c r="AQ246" s="583"/>
      <c r="AR246" s="583"/>
      <c r="AS246" s="583"/>
      <c r="AT246" s="583"/>
      <c r="AU246" s="583"/>
      <c r="AV246" s="583"/>
      <c r="AW246" s="583"/>
      <c r="AX246" s="583"/>
      <c r="AY246" s="583"/>
      <c r="AZ246" s="583"/>
      <c r="BA246" s="583"/>
      <c r="BB246" s="583"/>
      <c r="BC246" s="583"/>
      <c r="BD246" s="583"/>
      <c r="BE246" s="583"/>
      <c r="BF246" s="583"/>
      <c r="BG246" s="583"/>
      <c r="BH246" s="583"/>
      <c r="BI246" s="583"/>
      <c r="BJ246" s="583"/>
      <c r="BK246" s="583"/>
      <c r="BL246" s="583"/>
      <c r="BM246" s="583"/>
      <c r="BN246" s="583"/>
      <c r="BO246" s="583"/>
      <c r="BP246" s="583"/>
      <c r="BQ246" s="583"/>
      <c r="BR246" s="583"/>
      <c r="BS246" s="583"/>
      <c r="BT246" s="583"/>
      <c r="BU246" s="583"/>
    </row>
    <row r="247" spans="1:73" s="200" customFormat="1" outlineLevel="2" x14ac:dyDescent="0.3">
      <c r="A247" s="420" t="s">
        <v>130</v>
      </c>
      <c r="B247" s="350" t="s">
        <v>301</v>
      </c>
      <c r="C247" s="466"/>
      <c r="D247" s="374"/>
      <c r="E247" s="350"/>
      <c r="F247" s="583"/>
      <c r="G247" s="590"/>
      <c r="H247" s="583"/>
      <c r="I247" s="590"/>
      <c r="J247" s="583"/>
      <c r="K247" s="583"/>
      <c r="L247" s="583"/>
      <c r="M247" s="583"/>
      <c r="N247" s="583"/>
      <c r="O247" s="583"/>
      <c r="P247" s="583"/>
      <c r="Q247" s="583"/>
      <c r="R247" s="583"/>
      <c r="S247" s="583"/>
      <c r="T247" s="583"/>
      <c r="U247" s="583"/>
      <c r="V247" s="583"/>
      <c r="W247" s="583"/>
      <c r="X247" s="583"/>
      <c r="Y247" s="583"/>
      <c r="Z247" s="583"/>
      <c r="AA247" s="583"/>
      <c r="AB247" s="583"/>
      <c r="AC247" s="583"/>
      <c r="AD247" s="583"/>
      <c r="AE247" s="583"/>
      <c r="AF247" s="583"/>
      <c r="AG247" s="583"/>
      <c r="AH247" s="583"/>
      <c r="AI247" s="583"/>
      <c r="AJ247" s="583"/>
      <c r="AK247" s="583"/>
      <c r="AL247" s="583"/>
      <c r="AM247" s="583"/>
      <c r="AN247" s="583"/>
      <c r="AO247" s="583"/>
      <c r="AP247" s="583"/>
      <c r="AQ247" s="583"/>
      <c r="AR247" s="583"/>
      <c r="AS247" s="583"/>
      <c r="AT247" s="583"/>
      <c r="AU247" s="583"/>
      <c r="AV247" s="583"/>
      <c r="AW247" s="583"/>
      <c r="AX247" s="583"/>
      <c r="AY247" s="583"/>
      <c r="AZ247" s="583"/>
      <c r="BA247" s="583"/>
      <c r="BB247" s="583"/>
      <c r="BC247" s="583"/>
      <c r="BD247" s="583"/>
      <c r="BE247" s="583"/>
      <c r="BF247" s="583"/>
      <c r="BG247" s="583"/>
      <c r="BH247" s="583"/>
      <c r="BI247" s="583"/>
      <c r="BJ247" s="583"/>
      <c r="BK247" s="583"/>
      <c r="BL247" s="583"/>
      <c r="BM247" s="583"/>
      <c r="BN247" s="583"/>
      <c r="BO247" s="583"/>
      <c r="BP247" s="583"/>
      <c r="BQ247" s="583"/>
      <c r="BR247" s="583"/>
      <c r="BS247" s="583"/>
      <c r="BT247" s="583"/>
      <c r="BU247" s="583"/>
    </row>
    <row r="248" spans="1:73" outlineLevel="2" x14ac:dyDescent="0.25">
      <c r="A248" s="112" t="s">
        <v>428</v>
      </c>
      <c r="B248" s="201" t="s">
        <v>431</v>
      </c>
      <c r="C248" s="467"/>
      <c r="D248" s="345"/>
      <c r="E248" s="208"/>
      <c r="F248" s="575"/>
      <c r="G248" s="575"/>
      <c r="H248" s="575"/>
      <c r="I248" s="575"/>
      <c r="J248" s="575"/>
      <c r="K248" s="575"/>
      <c r="L248" s="575"/>
      <c r="M248" s="575"/>
      <c r="N248" s="575"/>
      <c r="O248" s="575"/>
      <c r="P248" s="575"/>
      <c r="Q248" s="575"/>
      <c r="R248" s="575"/>
      <c r="S248" s="575"/>
      <c r="T248" s="575"/>
      <c r="U248" s="575"/>
      <c r="V248" s="575"/>
      <c r="W248" s="575"/>
      <c r="X248" s="575"/>
      <c r="Y248" s="575"/>
      <c r="Z248" s="575"/>
      <c r="AA248" s="575"/>
      <c r="AB248" s="575"/>
      <c r="AC248" s="575"/>
      <c r="AD248" s="575"/>
      <c r="AE248" s="575"/>
      <c r="AF248" s="575"/>
      <c r="AG248" s="575"/>
      <c r="AH248" s="575"/>
      <c r="AI248" s="575"/>
      <c r="AJ248" s="575"/>
      <c r="AK248" s="575"/>
      <c r="AL248" s="575"/>
      <c r="AM248" s="575"/>
      <c r="AN248" s="575"/>
      <c r="AO248" s="575"/>
      <c r="AP248" s="575"/>
      <c r="AQ248" s="575"/>
      <c r="AR248" s="575"/>
      <c r="AS248" s="575"/>
      <c r="AT248" s="575"/>
      <c r="AU248" s="575"/>
      <c r="AV248" s="575"/>
      <c r="AW248" s="575"/>
      <c r="AX248" s="575"/>
      <c r="AY248" s="575"/>
      <c r="AZ248" s="575"/>
      <c r="BA248" s="575"/>
      <c r="BB248" s="575"/>
      <c r="BC248" s="575"/>
      <c r="BD248" s="575"/>
      <c r="BE248" s="575"/>
      <c r="BF248" s="575"/>
      <c r="BG248" s="575"/>
      <c r="BH248" s="575"/>
      <c r="BI248" s="575"/>
      <c r="BJ248" s="575"/>
      <c r="BK248" s="575"/>
      <c r="BL248" s="575"/>
      <c r="BM248" s="575"/>
      <c r="BN248" s="575"/>
      <c r="BO248" s="575"/>
      <c r="BP248" s="575"/>
      <c r="BQ248" s="575"/>
      <c r="BR248" s="575"/>
      <c r="BS248" s="575"/>
      <c r="BT248" s="575"/>
      <c r="BU248" s="575"/>
    </row>
    <row r="249" spans="1:73" outlineLevel="1" x14ac:dyDescent="0.25">
      <c r="A249" s="300" t="s">
        <v>50</v>
      </c>
      <c r="B249" s="302"/>
      <c r="C249" s="480"/>
      <c r="D249" s="346"/>
      <c r="E249" s="301"/>
      <c r="F249" s="587">
        <f t="shared" ref="F249:J249" si="145">F238+F240+F243+F248</f>
        <v>0</v>
      </c>
      <c r="G249" s="587">
        <f t="shared" si="145"/>
        <v>0</v>
      </c>
      <c r="H249" s="587">
        <f t="shared" si="145"/>
        <v>0</v>
      </c>
      <c r="I249" s="587">
        <f t="shared" si="145"/>
        <v>0</v>
      </c>
      <c r="J249" s="587">
        <f t="shared" si="145"/>
        <v>0</v>
      </c>
      <c r="K249" s="587">
        <f>K238+K240+K243+K248</f>
        <v>0</v>
      </c>
      <c r="L249" s="587">
        <f t="shared" ref="L249:Y249" si="146">L238+L240+L243+L248</f>
        <v>0</v>
      </c>
      <c r="M249" s="587">
        <f t="shared" si="146"/>
        <v>0</v>
      </c>
      <c r="N249" s="587">
        <f t="shared" si="146"/>
        <v>0</v>
      </c>
      <c r="O249" s="587">
        <f t="shared" si="146"/>
        <v>0</v>
      </c>
      <c r="P249" s="587">
        <f t="shared" si="146"/>
        <v>0</v>
      </c>
      <c r="Q249" s="587">
        <f t="shared" si="146"/>
        <v>0</v>
      </c>
      <c r="R249" s="587">
        <f t="shared" si="146"/>
        <v>0</v>
      </c>
      <c r="S249" s="587">
        <f t="shared" si="146"/>
        <v>0</v>
      </c>
      <c r="T249" s="587">
        <f t="shared" si="146"/>
        <v>0</v>
      </c>
      <c r="U249" s="587">
        <f t="shared" si="146"/>
        <v>0</v>
      </c>
      <c r="V249" s="587">
        <f t="shared" si="146"/>
        <v>0</v>
      </c>
      <c r="W249" s="587">
        <f t="shared" si="146"/>
        <v>0</v>
      </c>
      <c r="X249" s="587">
        <f t="shared" si="146"/>
        <v>0</v>
      </c>
      <c r="Y249" s="587">
        <f t="shared" si="146"/>
        <v>0</v>
      </c>
      <c r="Z249" s="587">
        <f t="shared" ref="Z249:BU249" si="147">Z238+Z240+Z243+Z248</f>
        <v>0</v>
      </c>
      <c r="AA249" s="587">
        <f t="shared" si="147"/>
        <v>0</v>
      </c>
      <c r="AB249" s="587">
        <f t="shared" si="147"/>
        <v>0</v>
      </c>
      <c r="AC249" s="587">
        <f t="shared" si="147"/>
        <v>0</v>
      </c>
      <c r="AD249" s="587">
        <f t="shared" si="147"/>
        <v>0</v>
      </c>
      <c r="AE249" s="587">
        <f t="shared" si="147"/>
        <v>0</v>
      </c>
      <c r="AF249" s="587">
        <f t="shared" si="147"/>
        <v>0</v>
      </c>
      <c r="AG249" s="587">
        <f t="shared" si="147"/>
        <v>0</v>
      </c>
      <c r="AH249" s="587">
        <f t="shared" si="147"/>
        <v>0</v>
      </c>
      <c r="AI249" s="587">
        <f t="shared" si="147"/>
        <v>0</v>
      </c>
      <c r="AJ249" s="587">
        <f t="shared" si="147"/>
        <v>0</v>
      </c>
      <c r="AK249" s="587">
        <f t="shared" si="147"/>
        <v>0</v>
      </c>
      <c r="AL249" s="587">
        <f t="shared" si="147"/>
        <v>0</v>
      </c>
      <c r="AM249" s="587">
        <f t="shared" si="147"/>
        <v>0</v>
      </c>
      <c r="AN249" s="587">
        <f t="shared" si="147"/>
        <v>0</v>
      </c>
      <c r="AO249" s="587">
        <f t="shared" si="147"/>
        <v>0</v>
      </c>
      <c r="AP249" s="587">
        <f t="shared" si="147"/>
        <v>0</v>
      </c>
      <c r="AQ249" s="587">
        <f t="shared" si="147"/>
        <v>0</v>
      </c>
      <c r="AR249" s="587">
        <f t="shared" si="147"/>
        <v>0</v>
      </c>
      <c r="AS249" s="587">
        <f t="shared" si="147"/>
        <v>0</v>
      </c>
      <c r="AT249" s="587">
        <f t="shared" si="147"/>
        <v>0</v>
      </c>
      <c r="AU249" s="587">
        <f t="shared" si="147"/>
        <v>0</v>
      </c>
      <c r="AV249" s="587">
        <f t="shared" si="147"/>
        <v>0</v>
      </c>
      <c r="AW249" s="587">
        <f t="shared" si="147"/>
        <v>0</v>
      </c>
      <c r="AX249" s="587">
        <f t="shared" si="147"/>
        <v>0</v>
      </c>
      <c r="AY249" s="587">
        <f t="shared" si="147"/>
        <v>0</v>
      </c>
      <c r="AZ249" s="587">
        <f t="shared" si="147"/>
        <v>0</v>
      </c>
      <c r="BA249" s="587">
        <f t="shared" si="147"/>
        <v>0</v>
      </c>
      <c r="BB249" s="587">
        <f t="shared" si="147"/>
        <v>0</v>
      </c>
      <c r="BC249" s="587">
        <f t="shared" si="147"/>
        <v>0</v>
      </c>
      <c r="BD249" s="587">
        <f t="shared" si="147"/>
        <v>0</v>
      </c>
      <c r="BE249" s="587">
        <f t="shared" si="147"/>
        <v>0</v>
      </c>
      <c r="BF249" s="587">
        <f t="shared" si="147"/>
        <v>0</v>
      </c>
      <c r="BG249" s="587">
        <f t="shared" si="147"/>
        <v>0</v>
      </c>
      <c r="BH249" s="587">
        <f t="shared" si="147"/>
        <v>0</v>
      </c>
      <c r="BI249" s="587">
        <f t="shared" si="147"/>
        <v>0</v>
      </c>
      <c r="BJ249" s="587">
        <f t="shared" si="147"/>
        <v>0</v>
      </c>
      <c r="BK249" s="587">
        <f t="shared" si="147"/>
        <v>0</v>
      </c>
      <c r="BL249" s="587">
        <f t="shared" si="147"/>
        <v>0</v>
      </c>
      <c r="BM249" s="587">
        <f t="shared" si="147"/>
        <v>0</v>
      </c>
      <c r="BN249" s="587">
        <f t="shared" si="147"/>
        <v>0</v>
      </c>
      <c r="BO249" s="587">
        <f t="shared" si="147"/>
        <v>0</v>
      </c>
      <c r="BP249" s="587">
        <f t="shared" si="147"/>
        <v>0</v>
      </c>
      <c r="BQ249" s="587">
        <f t="shared" si="147"/>
        <v>0</v>
      </c>
      <c r="BR249" s="587">
        <f t="shared" si="147"/>
        <v>0</v>
      </c>
      <c r="BS249" s="587">
        <f t="shared" si="147"/>
        <v>0</v>
      </c>
      <c r="BT249" s="587">
        <f t="shared" si="147"/>
        <v>0</v>
      </c>
      <c r="BU249" s="587">
        <f t="shared" si="147"/>
        <v>0</v>
      </c>
    </row>
  </sheetData>
  <sheetProtection algorithmName="SHA-512" hashValue="QqZ6kExhHSmMNgE6bY41l8N5iJY9HZ2qmbArfJDNtJqDCK8plybCxw6yIxJFqqT2SQxgsMRmb5vfkHVk9ieTNA==" saltValue="a/eVbmVYy6dM1UgpCiGIww==" spinCount="100000" sheet="1" objects="1" scenarios="1"/>
  <protectedRanges>
    <protectedRange sqref="I207:I210" name="Plage10"/>
    <protectedRange sqref="C225:C228 F224:F228 G225:G228 H224:H228 I225:I228 C230:C237 C240:C248 F241:F248 G244:G248 H243:H248 I244:I248 J243:BU248 F232:BU232 AE231:BU231 F231 F234:BU235 AE233:BU233 F233 AE236:BU237 F236:F237 AE241:BU242 J224:BU228" name="Saisie7"/>
    <protectedRange sqref="C193:C199 C203:C205 C207:C210 F206:F210 G207:G210 H206:H210 C213:C223 F213:F218 G215:G217 H214:H217 I215:I217 F203:BU205 F198:BU199 F221:BU221 J214:BU217 AE193:BU197 F193:F197 AE213:BU213 AE218:BU218 AE220:BU220 F220 AE222:BU223 F222:F223 J206:BU210" name="Saisie6"/>
    <protectedRange sqref="C176:C184 F177:F184 G180:G184 H179:H184 I180:I184 AE177:BU178 J179:BU184" name="Saisie5"/>
    <protectedRange sqref="C129:C135 C139:C141 C143:C146 F142:F146 G143:G146 H142:H146 I143:I146 C149:C159 F149:F154 G151:G153 H150:H153 I151:I153 F139:BU141 F134:BU135 F157:BU157 J150:BU153 AE129:BU133 F129:F133 AE149:BU149 AE154:BU154 AE156:BU156 F156 F159:BU159 AE158:BU158 F158 J142:BU146" name="Saisie4"/>
    <protectedRange sqref="C7:C9 C12:C19 F12:F19 G12 G16 H12:H19 C25:C30 I12 I16 F7:BU9 J12:BU19 F25:BU30" name="Saisie1"/>
    <protectedRange sqref="C38:C45 C49:C51 C53:C56 F52:F56 G53:G56 H52:H56 I53:I56 C59:C69 F59:F64 G59 G61:G64 G66:G69 H59:H64 I59 I61:I64 I67:I69 C71:C74 F66:F74 G71:G74 H66:H74 C76:C83 F38:BU45 F49:BU51 J59:BU64 I66:BU66 J67:BU74 F77:BU83 I71:I74 G241:AD242 G129:AD133 G193:AD197 G149:AD149 G154:AD154 G156:AD156 G158:AD158 G167:AD167 G169:AD169 G172:AD173 G177:AD178 G213:AD213 G218:AD218 G220:AD220 G222:AD223 G231:AD231 G233:AD233 G236:AD237 J52:BU56" name="Saisie2"/>
    <protectedRange sqref="C86:C94 F87:F94 G87:G88 G90:G94 H87:H94 I87:I88 I90:I93 C98:C102 C104:C106 C108 F108:G108 C115:C116 J87:BU93 F98:BU102 F104:BU106 F112:BU112 F115:BU116 I94:BU94 F120:BU120" name="Saisie3"/>
    <protectedRange sqref="J52:BU56" name="Saisie8"/>
    <protectedRange sqref="C161:C164 F160:F164 G161:G164 H160:H164 I161:I164 C166:C173 J160:BU164 AE167:BU167 F167 F170:BU171 AE169:BU169 F169 AE172:BU173 F172:F173 F168:BU168" name="Saisie9"/>
  </protectedRanges>
  <mergeCells count="5">
    <mergeCell ref="A33:BU33"/>
    <mergeCell ref="A3:BU3"/>
    <mergeCell ref="A124:BU124"/>
    <mergeCell ref="A188:BU188"/>
    <mergeCell ref="A122:BU122"/>
  </mergeCells>
  <phoneticPr fontId="60" type="noConversion"/>
  <conditionalFormatting sqref="E60">
    <cfRule type="containsText" dxfId="456" priority="335" operator="containsText" text="CHECK">
      <formula>NOT(ISERROR(SEARCH("CHECK",E60)))</formula>
    </cfRule>
    <cfRule type="containsText" dxfId="455" priority="336" operator="containsText" text="KO">
      <formula>NOT(ISERROR(SEARCH("KO",E60)))</formula>
    </cfRule>
    <cfRule type="containsText" dxfId="454" priority="337" operator="containsText" text="OK">
      <formula>NOT(ISERROR(SEARCH("OK",E60)))</formula>
    </cfRule>
    <cfRule type="colorScale" priority="338">
      <colorScale>
        <cfvo type="formula" val="&quot;&quot;&quot;OK&quot;&quot;&quot;"/>
        <cfvo type="max"/>
        <color rgb="FFFF7128"/>
        <color rgb="FFFFEF9C"/>
      </colorScale>
    </cfRule>
  </conditionalFormatting>
  <conditionalFormatting sqref="E65">
    <cfRule type="containsText" dxfId="453" priority="339" operator="containsText" text="CHECK">
      <formula>NOT(ISERROR(SEARCH("CHECK",E65)))</formula>
    </cfRule>
    <cfRule type="containsText" dxfId="452" priority="340" operator="containsText" text="KO">
      <formula>NOT(ISERROR(SEARCH("KO",E65)))</formula>
    </cfRule>
    <cfRule type="containsText" dxfId="451" priority="341" operator="containsText" text="OK">
      <formula>NOT(ISERROR(SEARCH("OK",E65)))</formula>
    </cfRule>
    <cfRule type="colorScale" priority="342">
      <colorScale>
        <cfvo type="formula" val="&quot;&quot;&quot;OK&quot;&quot;&quot;"/>
        <cfvo type="max"/>
        <color rgb="FFFF7128"/>
        <color rgb="FFFFEF9C"/>
      </colorScale>
    </cfRule>
  </conditionalFormatting>
  <conditionalFormatting sqref="E76">
    <cfRule type="containsText" dxfId="450" priority="343" operator="containsText" text="CHECK">
      <formula>NOT(ISERROR(SEARCH("CHECK",E76)))</formula>
    </cfRule>
    <cfRule type="containsText" dxfId="449" priority="344" operator="containsText" text="KO">
      <formula>NOT(ISERROR(SEARCH("KO",E76)))</formula>
    </cfRule>
    <cfRule type="containsText" dxfId="448" priority="345" operator="containsText" text="OK">
      <formula>NOT(ISERROR(SEARCH("OK",E76)))</formula>
    </cfRule>
    <cfRule type="colorScale" priority="346">
      <colorScale>
        <cfvo type="formula" val="&quot;&quot;&quot;OK&quot;&quot;&quot;"/>
        <cfvo type="max"/>
        <color rgb="FFFF7128"/>
        <color rgb="FFFFEF9C"/>
      </colorScale>
    </cfRule>
  </conditionalFormatting>
  <conditionalFormatting sqref="E89">
    <cfRule type="containsText" dxfId="447" priority="347" operator="containsText" text="CHECK">
      <formula>NOT(ISERROR(SEARCH("CHECK",E89)))</formula>
    </cfRule>
    <cfRule type="containsText" dxfId="446" priority="348" operator="containsText" text="KO">
      <formula>NOT(ISERROR(SEARCH("KO",E89)))</formula>
    </cfRule>
    <cfRule type="containsText" dxfId="445" priority="349" operator="containsText" text="OK">
      <formula>NOT(ISERROR(SEARCH("OK",E89)))</formula>
    </cfRule>
    <cfRule type="colorScale" priority="350">
      <colorScale>
        <cfvo type="formula" val="&quot;&quot;&quot;OK&quot;&quot;&quot;"/>
        <cfvo type="max"/>
        <color rgb="FFFF7128"/>
        <color rgb="FFFFEF9C"/>
      </colorScale>
    </cfRule>
  </conditionalFormatting>
  <conditionalFormatting sqref="E150">
    <cfRule type="containsText" dxfId="444" priority="66" operator="containsText" text="CHECK">
      <formula>NOT(ISERROR(SEARCH("CHECK",E150)))</formula>
    </cfRule>
    <cfRule type="containsText" dxfId="443" priority="67" operator="containsText" text="KO">
      <formula>NOT(ISERROR(SEARCH("KO",E150)))</formula>
    </cfRule>
    <cfRule type="containsText" dxfId="442" priority="68" operator="containsText" text="OK">
      <formula>NOT(ISERROR(SEARCH("OK",E150)))</formula>
    </cfRule>
    <cfRule type="colorScale" priority="69">
      <colorScale>
        <cfvo type="formula" val="&quot;&quot;&quot;OK&quot;&quot;&quot;"/>
        <cfvo type="max"/>
        <color rgb="FFFF7128"/>
        <color rgb="FFFFEF9C"/>
      </colorScale>
    </cfRule>
  </conditionalFormatting>
  <conditionalFormatting sqref="E155">
    <cfRule type="containsText" dxfId="441" priority="70" operator="containsText" text="CHECK">
      <formula>NOT(ISERROR(SEARCH("CHECK",E155)))</formula>
    </cfRule>
    <cfRule type="containsText" dxfId="440" priority="71" operator="containsText" text="KO">
      <formula>NOT(ISERROR(SEARCH("KO",E155)))</formula>
    </cfRule>
    <cfRule type="containsText" dxfId="439" priority="72" operator="containsText" text="OK">
      <formula>NOT(ISERROR(SEARCH("OK",E155)))</formula>
    </cfRule>
    <cfRule type="colorScale" priority="73">
      <colorScale>
        <cfvo type="formula" val="&quot;&quot;&quot;OK&quot;&quot;&quot;"/>
        <cfvo type="max"/>
        <color rgb="FFFF7128"/>
        <color rgb="FFFFEF9C"/>
      </colorScale>
    </cfRule>
  </conditionalFormatting>
  <conditionalFormatting sqref="E166">
    <cfRule type="containsText" dxfId="438" priority="74" operator="containsText" text="CHECK">
      <formula>NOT(ISERROR(SEARCH("CHECK",E166)))</formula>
    </cfRule>
    <cfRule type="containsText" dxfId="437" priority="75" operator="containsText" text="KO">
      <formula>NOT(ISERROR(SEARCH("KO",E166)))</formula>
    </cfRule>
    <cfRule type="containsText" dxfId="436" priority="76" operator="containsText" text="OK">
      <formula>NOT(ISERROR(SEARCH("OK",E166)))</formula>
    </cfRule>
    <cfRule type="colorScale" priority="77">
      <colorScale>
        <cfvo type="formula" val="&quot;&quot;&quot;OK&quot;&quot;&quot;"/>
        <cfvo type="max"/>
        <color rgb="FFFF7128"/>
        <color rgb="FFFFEF9C"/>
      </colorScale>
    </cfRule>
  </conditionalFormatting>
  <conditionalFormatting sqref="E179">
    <cfRule type="containsText" dxfId="435" priority="78" operator="containsText" text="CHECK">
      <formula>NOT(ISERROR(SEARCH("CHECK",E179)))</formula>
    </cfRule>
    <cfRule type="containsText" dxfId="434" priority="79" operator="containsText" text="KO">
      <formula>NOT(ISERROR(SEARCH("KO",E179)))</formula>
    </cfRule>
    <cfRule type="containsText" dxfId="433" priority="80" operator="containsText" text="OK">
      <formula>NOT(ISERROR(SEARCH("OK",E179)))</formula>
    </cfRule>
    <cfRule type="colorScale" priority="81">
      <colorScale>
        <cfvo type="formula" val="&quot;&quot;&quot;OK&quot;&quot;&quot;"/>
        <cfvo type="max"/>
        <color rgb="FFFF7128"/>
        <color rgb="FFFFEF9C"/>
      </colorScale>
    </cfRule>
  </conditionalFormatting>
  <conditionalFormatting sqref="E214">
    <cfRule type="containsText" dxfId="432" priority="46" operator="containsText" text="CHECK">
      <formula>NOT(ISERROR(SEARCH("CHECK",E214)))</formula>
    </cfRule>
    <cfRule type="containsText" dxfId="431" priority="47" operator="containsText" text="KO">
      <formula>NOT(ISERROR(SEARCH("KO",E214)))</formula>
    </cfRule>
    <cfRule type="containsText" dxfId="430" priority="48" operator="containsText" text="OK">
      <formula>NOT(ISERROR(SEARCH("OK",E214)))</formula>
    </cfRule>
    <cfRule type="colorScale" priority="49">
      <colorScale>
        <cfvo type="formula" val="&quot;&quot;&quot;OK&quot;&quot;&quot;"/>
        <cfvo type="max"/>
        <color rgb="FFFF7128"/>
        <color rgb="FFFFEF9C"/>
      </colorScale>
    </cfRule>
  </conditionalFormatting>
  <conditionalFormatting sqref="E219">
    <cfRule type="containsText" dxfId="429" priority="50" operator="containsText" text="CHECK">
      <formula>NOT(ISERROR(SEARCH("CHECK",E219)))</formula>
    </cfRule>
    <cfRule type="containsText" dxfId="428" priority="51" operator="containsText" text="KO">
      <formula>NOT(ISERROR(SEARCH("KO",E219)))</formula>
    </cfRule>
    <cfRule type="containsText" dxfId="427" priority="52" operator="containsText" text="OK">
      <formula>NOT(ISERROR(SEARCH("OK",E219)))</formula>
    </cfRule>
    <cfRule type="colorScale" priority="53">
      <colorScale>
        <cfvo type="formula" val="&quot;&quot;&quot;OK&quot;&quot;&quot;"/>
        <cfvo type="max"/>
        <color rgb="FFFF7128"/>
        <color rgb="FFFFEF9C"/>
      </colorScale>
    </cfRule>
  </conditionalFormatting>
  <conditionalFormatting sqref="E230">
    <cfRule type="containsText" dxfId="426" priority="54" operator="containsText" text="CHECK">
      <formula>NOT(ISERROR(SEARCH("CHECK",E230)))</formula>
    </cfRule>
    <cfRule type="containsText" dxfId="425" priority="55" operator="containsText" text="KO">
      <formula>NOT(ISERROR(SEARCH("KO",E230)))</formula>
    </cfRule>
    <cfRule type="containsText" dxfId="424" priority="56" operator="containsText" text="OK">
      <formula>NOT(ISERROR(SEARCH("OK",E230)))</formula>
    </cfRule>
    <cfRule type="colorScale" priority="57">
      <colorScale>
        <cfvo type="formula" val="&quot;&quot;&quot;OK&quot;&quot;&quot;"/>
        <cfvo type="max"/>
        <color rgb="FFFF7128"/>
        <color rgb="FFFFEF9C"/>
      </colorScale>
    </cfRule>
  </conditionalFormatting>
  <conditionalFormatting sqref="E243">
    <cfRule type="containsText" dxfId="423" priority="58" operator="containsText" text="CHECK">
      <formula>NOT(ISERROR(SEARCH("CHECK",E243)))</formula>
    </cfRule>
    <cfRule type="containsText" dxfId="422" priority="59" operator="containsText" text="KO">
      <formula>NOT(ISERROR(SEARCH("KO",E243)))</formula>
    </cfRule>
    <cfRule type="containsText" dxfId="421" priority="60" operator="containsText" text="OK">
      <formula>NOT(ISERROR(SEARCH("OK",E243)))</formula>
    </cfRule>
    <cfRule type="colorScale" priority="61">
      <colorScale>
        <cfvo type="formula" val="&quot;&quot;&quot;OK&quot;&quot;&quot;"/>
        <cfvo type="max"/>
        <color rgb="FFFF7128"/>
        <color rgb="FFFFEF9C"/>
      </colorScale>
    </cfRule>
  </conditionalFormatting>
  <conditionalFormatting sqref="E46:E47">
    <cfRule type="containsText" dxfId="420" priority="38" operator="containsText" text="CHECK">
      <formula>NOT(ISERROR(SEARCH("CHECK",E46)))</formula>
    </cfRule>
    <cfRule type="containsText" dxfId="419" priority="39" operator="containsText" text="KO">
      <formula>NOT(ISERROR(SEARCH("KO",E46)))</formula>
    </cfRule>
    <cfRule type="containsText" dxfId="418" priority="40" operator="containsText" text="OK">
      <formula>NOT(ISERROR(SEARCH("OK",E46)))</formula>
    </cfRule>
    <cfRule type="colorScale" priority="41">
      <colorScale>
        <cfvo type="formula" val="&quot;&quot;&quot;OK&quot;&quot;&quot;"/>
        <cfvo type="max"/>
        <color rgb="FFFF7128"/>
        <color rgb="FFFFEF9C"/>
      </colorScale>
    </cfRule>
  </conditionalFormatting>
  <conditionalFormatting sqref="F19:BU19 F30:BU30 F45:BU45">
    <cfRule type="expression" dxfId="417" priority="29">
      <formula>$A$1&lt;&gt;"ATLANDES"</formula>
    </cfRule>
  </conditionalFormatting>
  <conditionalFormatting sqref="C19">
    <cfRule type="expression" dxfId="416" priority="28">
      <formula>$A$1&lt;&gt;"ATLANDES"</formula>
    </cfRule>
  </conditionalFormatting>
  <conditionalFormatting sqref="C30">
    <cfRule type="expression" dxfId="415" priority="25">
      <formula>$A$1&lt;&gt;"ATLANDES"</formula>
    </cfRule>
  </conditionalFormatting>
  <conditionalFormatting sqref="C45">
    <cfRule type="expression" dxfId="414" priority="23">
      <formula>$A$1&lt;&gt;"ATLANDES"</formula>
    </cfRule>
  </conditionalFormatting>
  <conditionalFormatting sqref="E136:E137">
    <cfRule type="containsText" dxfId="413" priority="15" operator="containsText" text="CHECK">
      <formula>NOT(ISERROR(SEARCH("CHECK",E136)))</formula>
    </cfRule>
    <cfRule type="containsText" dxfId="412" priority="16" operator="containsText" text="KO">
      <formula>NOT(ISERROR(SEARCH("KO",E136)))</formula>
    </cfRule>
    <cfRule type="containsText" dxfId="411" priority="17" operator="containsText" text="OK">
      <formula>NOT(ISERROR(SEARCH("OK",E136)))</formula>
    </cfRule>
    <cfRule type="colorScale" priority="18">
      <colorScale>
        <cfvo type="formula" val="&quot;&quot;&quot;OK&quot;&quot;&quot;"/>
        <cfvo type="max"/>
        <color rgb="FFFF7128"/>
        <color rgb="FFFFEF9C"/>
      </colorScale>
    </cfRule>
  </conditionalFormatting>
  <conditionalFormatting sqref="E200:E201">
    <cfRule type="containsText" dxfId="410" priority="7" operator="containsText" text="CHECK">
      <formula>NOT(ISERROR(SEARCH("CHECK",E200)))</formula>
    </cfRule>
    <cfRule type="containsText" dxfId="409" priority="8" operator="containsText" text="KO">
      <formula>NOT(ISERROR(SEARCH("KO",E200)))</formula>
    </cfRule>
    <cfRule type="containsText" dxfId="408" priority="9" operator="containsText" text="OK">
      <formula>NOT(ISERROR(SEARCH("OK",E200)))</formula>
    </cfRule>
    <cfRule type="colorScale" priority="10">
      <colorScale>
        <cfvo type="formula" val="&quot;&quot;&quot;OK&quot;&quot;&quot;"/>
        <cfvo type="max"/>
        <color rgb="FFFF7128"/>
        <color rgb="FFFFEF9C"/>
      </colorScale>
    </cfRule>
  </conditionalFormatting>
  <conditionalFormatting sqref="E20:E21">
    <cfRule type="containsText" dxfId="407" priority="3" operator="containsText" text="CHECK">
      <formula>NOT(ISERROR(SEARCH("CHECK",E20)))</formula>
    </cfRule>
    <cfRule type="containsText" dxfId="406" priority="4" operator="containsText" text="KO">
      <formula>NOT(ISERROR(SEARCH("KO",E20)))</formula>
    </cfRule>
    <cfRule type="containsText" dxfId="405" priority="5" operator="containsText" text="OK">
      <formula>NOT(ISERROR(SEARCH("OK",E20)))</formula>
    </cfRule>
    <cfRule type="colorScale" priority="6">
      <colorScale>
        <cfvo type="formula" val="&quot;&quot;&quot;OK&quot;&quot;&quot;"/>
        <cfvo type="max"/>
        <color rgb="FFFF7128"/>
        <color rgb="FFFFEF9C"/>
      </colorScale>
    </cfRule>
  </conditionalFormatting>
  <printOptions horizontalCentered="1" verticalCentered="1"/>
  <pageMargins left="0.51181102362204722" right="0.51181102362204722" top="1.4173228346456694" bottom="0.86614173228346458" header="0.31496062992125984" footer="0.31496062992125984"/>
  <pageSetup paperSize="9" scale="15" fitToHeight="2" orientation="landscape" r:id="rId1"/>
  <headerFooter differentFirst="1">
    <oddHeader>&amp;L&amp;G</oddHeader>
    <oddFooter>&amp;R&amp;8&amp;K000000&amp;P / &amp;N</oddFooter>
    <firstHeader>&amp;L&amp;G</firstHeader>
    <firstFooter>&amp;L                &amp;G&amp;R&amp;8&amp;K000000&amp;P / &amp;N</firstFooter>
  </headerFooter>
  <legacyDrawing r:id="rId2"/>
  <legacyDrawingHF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3">
    <pageSetUpPr fitToPage="1"/>
  </sheetPr>
  <dimension ref="A1:BU53"/>
  <sheetViews>
    <sheetView showGridLines="0" zoomScale="80" zoomScaleNormal="80" zoomScaleSheetLayoutView="70" zoomScalePageLayoutView="70" workbookViewId="0">
      <pane xSplit="1" ySplit="4" topLeftCell="B5" activePane="bottomRight" state="frozen"/>
      <selection activeCell="P48" sqref="P48"/>
      <selection pane="topRight" activeCell="P48" sqref="P48"/>
      <selection pane="bottomLeft" activeCell="P48" sqref="P48"/>
      <selection pane="bottomRight" activeCell="B31" sqref="B31"/>
    </sheetView>
  </sheetViews>
  <sheetFormatPr baseColWidth="10" defaultColWidth="11.453125" defaultRowHeight="13.8" x14ac:dyDescent="0.3"/>
  <cols>
    <col min="1" max="1" width="42.6328125" style="2" bestFit="1" customWidth="1"/>
    <col min="2" max="2" width="51.36328125" style="2" customWidth="1"/>
    <col min="3" max="3" width="17.453125" style="31" bestFit="1" customWidth="1"/>
    <col min="4" max="4" width="7.90625" style="2" customWidth="1"/>
    <col min="5" max="5" width="9.81640625" style="2" customWidth="1"/>
    <col min="6" max="28" width="7.453125" style="2" customWidth="1"/>
    <col min="29" max="73" width="7.453125" style="2" bestFit="1" customWidth="1"/>
    <col min="74" max="16384" width="11.453125" style="2"/>
  </cols>
  <sheetData>
    <row r="1" spans="1:73" s="7" customFormat="1" ht="21.75" customHeight="1" x14ac:dyDescent="0.35">
      <c r="A1" s="5" t="str">
        <f>'1. Info'!$D$5</f>
        <v>ADELAC</v>
      </c>
      <c r="B1" s="5"/>
      <c r="C1" s="5"/>
      <c r="D1" s="5"/>
      <c r="E1"/>
      <c r="F1" s="6"/>
      <c r="G1" s="6"/>
      <c r="H1" s="6"/>
      <c r="I1" s="6"/>
      <c r="J1" s="6"/>
      <c r="K1" s="6"/>
      <c r="L1" s="6"/>
      <c r="M1" s="6"/>
      <c r="N1" s="6"/>
      <c r="O1" s="6"/>
      <c r="P1" s="6"/>
      <c r="Q1" s="6"/>
      <c r="R1" s="6"/>
      <c r="S1" s="6"/>
      <c r="T1" s="6"/>
      <c r="U1" s="6"/>
      <c r="V1" s="6"/>
      <c r="W1" s="6"/>
      <c r="X1" s="6"/>
      <c r="Y1" s="6"/>
      <c r="Z1" s="6"/>
      <c r="AA1" s="6"/>
      <c r="AB1" s="6"/>
    </row>
    <row r="2" spans="1:73" x14ac:dyDescent="0.3">
      <c r="A2" s="950" t="s">
        <v>16</v>
      </c>
      <c r="B2" s="950"/>
      <c r="C2" s="950"/>
      <c r="D2" s="950"/>
      <c r="E2" s="950"/>
      <c r="F2" s="950"/>
      <c r="G2" s="950"/>
      <c r="H2" s="950"/>
      <c r="I2" s="950"/>
      <c r="J2" s="950"/>
      <c r="K2" s="950"/>
      <c r="L2" s="950"/>
      <c r="M2" s="950"/>
      <c r="N2" s="950"/>
      <c r="O2" s="950"/>
      <c r="P2" s="950"/>
      <c r="Q2" s="950"/>
      <c r="R2" s="950"/>
      <c r="S2" s="950"/>
      <c r="T2" s="950"/>
      <c r="U2" s="950"/>
      <c r="V2" s="950"/>
      <c r="W2" s="950"/>
      <c r="X2" s="950"/>
      <c r="Y2" s="950"/>
      <c r="Z2" s="950"/>
      <c r="AA2" s="950"/>
      <c r="AB2" s="950"/>
      <c r="AC2" s="602"/>
      <c r="AD2" s="602"/>
      <c r="AE2" s="602"/>
      <c r="AF2" s="602"/>
      <c r="AG2" s="602"/>
      <c r="AH2" s="602"/>
      <c r="AI2" s="602"/>
      <c r="AJ2" s="602"/>
      <c r="AK2" s="602"/>
      <c r="AL2" s="602"/>
      <c r="AM2" s="602"/>
      <c r="AN2" s="602"/>
      <c r="AO2" s="602"/>
      <c r="AP2" s="602"/>
      <c r="AQ2" s="602"/>
      <c r="AR2" s="602"/>
      <c r="AS2" s="602"/>
      <c r="AT2" s="602"/>
      <c r="AU2" s="602"/>
      <c r="AV2" s="602"/>
      <c r="AW2" s="602"/>
      <c r="AX2" s="602"/>
      <c r="AY2" s="602"/>
      <c r="AZ2" s="602"/>
      <c r="BA2" s="602"/>
      <c r="BB2" s="602"/>
      <c r="BC2" s="602"/>
      <c r="BD2" s="602"/>
      <c r="BE2" s="602"/>
      <c r="BF2" s="602"/>
      <c r="BG2" s="602"/>
      <c r="BH2" s="602"/>
      <c r="BI2" s="602"/>
      <c r="BJ2" s="602"/>
      <c r="BK2" s="602"/>
      <c r="BL2" s="602"/>
      <c r="BM2" s="602"/>
      <c r="BN2" s="602"/>
      <c r="BO2" s="602"/>
      <c r="BP2" s="602"/>
      <c r="BQ2" s="602"/>
      <c r="BR2" s="602"/>
      <c r="BS2" s="602"/>
      <c r="BT2" s="602"/>
      <c r="BU2" s="602"/>
    </row>
    <row r="3" spans="1:73" ht="14.4" thickBot="1" x14ac:dyDescent="0.35">
      <c r="A3" s="3"/>
      <c r="B3" s="3"/>
      <c r="C3" s="3"/>
      <c r="D3" s="3"/>
      <c r="E3" s="3"/>
    </row>
    <row r="4" spans="1:73" ht="14.4" thickBot="1" x14ac:dyDescent="0.35">
      <c r="A4" s="17" t="s">
        <v>66</v>
      </c>
      <c r="B4" s="1" t="s">
        <v>196</v>
      </c>
      <c r="C4" s="1" t="s">
        <v>197</v>
      </c>
      <c r="D4" s="25"/>
      <c r="E4" s="1" t="s">
        <v>174</v>
      </c>
      <c r="F4" s="1" t="str">
        <f>'0. Guide'!$A$30-1&amp;" (p)"</f>
        <v>2024 (p)</v>
      </c>
      <c r="G4" s="1" t="str">
        <f>'0. Guide'!$A$30-1&amp;" (r)"</f>
        <v>2024 (r)</v>
      </c>
      <c r="H4" s="1" t="str">
        <f>'0. Guide'!$A$30&amp;" (p)"</f>
        <v>2025 (p)</v>
      </c>
      <c r="I4" s="1" t="str">
        <f>'0. Guide'!$A$30&amp;" (r)"</f>
        <v>2025 (r)</v>
      </c>
      <c r="J4" s="1" t="str">
        <f>'0. Guide'!$A$30+COUNTA($I$4:I$4)&amp;" (p)"</f>
        <v>2026 (p)</v>
      </c>
      <c r="K4" s="1" t="str">
        <f>'0. Guide'!$A$30+COUNTA($I$4:J$4)&amp;" (p)"</f>
        <v>2027 (p)</v>
      </c>
      <c r="L4" s="1" t="str">
        <f>'0. Guide'!$A$30+COUNTA($I$4:K$4)&amp;" (p)"</f>
        <v>2028 (p)</v>
      </c>
      <c r="M4" s="1" t="str">
        <f>'0. Guide'!$A$30+COUNTA($I$4:L$4)&amp;" (p)"</f>
        <v>2029 (p)</v>
      </c>
      <c r="N4" s="1" t="str">
        <f>'0. Guide'!$A$30+COUNTA($I$4:M$4)&amp;" (p)"</f>
        <v>2030 (p)</v>
      </c>
      <c r="O4" s="1" t="str">
        <f>'0. Guide'!$A$30+COUNTA($I$4:N$4)&amp;" (p)"</f>
        <v>2031 (p)</v>
      </c>
      <c r="P4" s="1" t="str">
        <f>'0. Guide'!$A$30+COUNTA($I$4:O$4)&amp;" (p)"</f>
        <v>2032 (p)</v>
      </c>
      <c r="Q4" s="1" t="str">
        <f>'0. Guide'!$A$30+COUNTA($I$4:P$4)&amp;" (p)"</f>
        <v>2033 (p)</v>
      </c>
      <c r="R4" s="1" t="str">
        <f>'0. Guide'!$A$30+COUNTA($I$4:Q$4)&amp;" (p)"</f>
        <v>2034 (p)</v>
      </c>
      <c r="S4" s="1" t="str">
        <f>'0. Guide'!$A$30+COUNTA($I$4:R$4)&amp;" (p)"</f>
        <v>2035 (p)</v>
      </c>
      <c r="T4" s="1" t="str">
        <f>'0. Guide'!$A$30+COUNTA($I$4:S$4)&amp;" (p)"</f>
        <v>2036 (p)</v>
      </c>
      <c r="U4" s="1" t="str">
        <f>'0. Guide'!$A$30+COUNTA($I$4:T$4)&amp;" (p)"</f>
        <v>2037 (p)</v>
      </c>
      <c r="V4" s="1" t="str">
        <f>'0. Guide'!$A$30+COUNTA($I$4:U$4)&amp;" (p)"</f>
        <v>2038 (p)</v>
      </c>
      <c r="W4" s="1" t="str">
        <f>'0. Guide'!$A$30+COUNTA($I$4:V$4)&amp;" (p)"</f>
        <v>2039 (p)</v>
      </c>
      <c r="X4" s="1" t="str">
        <f>'0. Guide'!$A$30+COUNTA($I$4:W$4)&amp;" (p)"</f>
        <v>2040 (p)</v>
      </c>
      <c r="Y4" s="1" t="str">
        <f>'0. Guide'!$A$30+COUNTA($I$4:X$4)&amp;" (p)"</f>
        <v>2041 (p)</v>
      </c>
      <c r="Z4" s="1" t="str">
        <f>'0. Guide'!$A$30+COUNTA($I$4:Y$4)&amp;" (p)"</f>
        <v>2042 (p)</v>
      </c>
      <c r="AA4" s="1" t="str">
        <f>'0. Guide'!$A$30+COUNTA($I$4:Z$4)&amp;" (p)"</f>
        <v>2043 (p)</v>
      </c>
      <c r="AB4" s="1" t="str">
        <f>'0. Guide'!$A$30+COUNTA($I$4:AA$4)&amp;" (p)"</f>
        <v>2044 (p)</v>
      </c>
      <c r="AC4" s="1" t="str">
        <f>'0. Guide'!$A$30+COUNTA($I$4:AB$4)&amp;" (p)"</f>
        <v>2045 (p)</v>
      </c>
      <c r="AD4" s="1" t="str">
        <f>'0. Guide'!$A$30+COUNTA($I$4:AC$4)&amp;" (p)"</f>
        <v>2046 (p)</v>
      </c>
      <c r="AE4" s="1" t="str">
        <f>'0. Guide'!$A$30+COUNTA($I$4:AD$4)&amp;" (p)"</f>
        <v>2047 (p)</v>
      </c>
      <c r="AF4" s="1" t="str">
        <f>'0. Guide'!$A$30+COUNTA($I$4:AE$4)&amp;" (p)"</f>
        <v>2048 (p)</v>
      </c>
      <c r="AG4" s="1" t="str">
        <f>'0. Guide'!$A$30+COUNTA($I$4:AF$4)&amp;" (p)"</f>
        <v>2049 (p)</v>
      </c>
      <c r="AH4" s="1" t="str">
        <f>'0. Guide'!$A$30+COUNTA($I$4:AG$4)&amp;" (p)"</f>
        <v>2050 (p)</v>
      </c>
      <c r="AI4" s="1" t="str">
        <f>'0. Guide'!$A$30+COUNTA($I$4:AH$4)&amp;" (p)"</f>
        <v>2051 (p)</v>
      </c>
      <c r="AJ4" s="1" t="str">
        <f>'0. Guide'!$A$30+COUNTA($I$4:AI$4)&amp;" (p)"</f>
        <v>2052 (p)</v>
      </c>
      <c r="AK4" s="1" t="str">
        <f>'0. Guide'!$A$30+COUNTA($I$4:AJ$4)&amp;" (p)"</f>
        <v>2053 (p)</v>
      </c>
      <c r="AL4" s="1" t="str">
        <f>'0. Guide'!$A$30+COUNTA($I$4:AK$4)&amp;" (p)"</f>
        <v>2054 (p)</v>
      </c>
      <c r="AM4" s="1" t="str">
        <f>'0. Guide'!$A$30+COUNTA($I$4:AL$4)&amp;" (p)"</f>
        <v>2055 (p)</v>
      </c>
      <c r="AN4" s="1" t="str">
        <f>'0. Guide'!$A$30+COUNTA($I$4:AM$4)&amp;" (p)"</f>
        <v>2056 (p)</v>
      </c>
      <c r="AO4" s="1" t="str">
        <f>'0. Guide'!$A$30+COUNTA($I$4:AN$4)&amp;" (p)"</f>
        <v>2057 (p)</v>
      </c>
      <c r="AP4" s="1" t="str">
        <f>'0. Guide'!$A$30+COUNTA($I$4:AO$4)&amp;" (p)"</f>
        <v>2058 (p)</v>
      </c>
      <c r="AQ4" s="1" t="str">
        <f>'0. Guide'!$A$30+COUNTA($I$4:AP$4)&amp;" (p)"</f>
        <v>2059 (p)</v>
      </c>
      <c r="AR4" s="1" t="str">
        <f>'0. Guide'!$A$30+COUNTA($I$4:AQ$4)&amp;" (p)"</f>
        <v>2060 (p)</v>
      </c>
      <c r="AS4" s="1" t="str">
        <f>'0. Guide'!$A$30+COUNTA($I$4:AR$4)&amp;" (p)"</f>
        <v>2061 (p)</v>
      </c>
      <c r="AT4" s="1" t="str">
        <f>'0. Guide'!$A$30+COUNTA($I$4:AS$4)&amp;" (p)"</f>
        <v>2062 (p)</v>
      </c>
      <c r="AU4" s="1" t="str">
        <f>'0. Guide'!$A$30+COUNTA($I$4:AT$4)&amp;" (p)"</f>
        <v>2063 (p)</v>
      </c>
      <c r="AV4" s="1" t="str">
        <f>'0. Guide'!$A$30+COUNTA($I$4:AU$4)&amp;" (p)"</f>
        <v>2064 (p)</v>
      </c>
      <c r="AW4" s="1" t="str">
        <f>'0. Guide'!$A$30+COUNTA($I$4:AV$4)&amp;" (p)"</f>
        <v>2065 (p)</v>
      </c>
      <c r="AX4" s="1" t="str">
        <f>'0. Guide'!$A$30+COUNTA($I$4:AW$4)&amp;" (p)"</f>
        <v>2066 (p)</v>
      </c>
      <c r="AY4" s="1" t="str">
        <f>'0. Guide'!$A$30+COUNTA($I$4:AX$4)&amp;" (p)"</f>
        <v>2067 (p)</v>
      </c>
      <c r="AZ4" s="1" t="str">
        <f>'0. Guide'!$A$30+COUNTA($I$4:AY$4)&amp;" (p)"</f>
        <v>2068 (p)</v>
      </c>
      <c r="BA4" s="1" t="str">
        <f>'0. Guide'!$A$30+COUNTA($I$4:AZ$4)&amp;" (p)"</f>
        <v>2069 (p)</v>
      </c>
      <c r="BB4" s="1" t="str">
        <f>'0. Guide'!$A$30+COUNTA($I$4:BA$4)&amp;" (p)"</f>
        <v>2070 (p)</v>
      </c>
      <c r="BC4" s="1" t="str">
        <f>'0. Guide'!$A$30+COUNTA($I$4:BB$4)&amp;" (p)"</f>
        <v>2071 (p)</v>
      </c>
      <c r="BD4" s="1" t="str">
        <f>'0. Guide'!$A$30+COUNTA($I$4:BC$4)&amp;" (p)"</f>
        <v>2072 (p)</v>
      </c>
      <c r="BE4" s="1" t="str">
        <f>'0. Guide'!$A$30+COUNTA($I$4:BD$4)&amp;" (p)"</f>
        <v>2073 (p)</v>
      </c>
      <c r="BF4" s="1" t="str">
        <f>'0. Guide'!$A$30+COUNTA($I$4:BE$4)&amp;" (p)"</f>
        <v>2074 (p)</v>
      </c>
      <c r="BG4" s="1" t="str">
        <f>'0. Guide'!$A$30+COUNTA($I$4:BF$4)&amp;" (p)"</f>
        <v>2075 (p)</v>
      </c>
      <c r="BH4" s="1" t="str">
        <f>'0. Guide'!$A$30+COUNTA($I$4:BG$4)&amp;" (p)"</f>
        <v>2076 (p)</v>
      </c>
      <c r="BI4" s="1" t="str">
        <f>'0. Guide'!$A$30+COUNTA($I$4:BH$4)&amp;" (p)"</f>
        <v>2077 (p)</v>
      </c>
      <c r="BJ4" s="1" t="str">
        <f>'0. Guide'!$A$30+COUNTA($I$4:BI$4)&amp;" (p)"</f>
        <v>2078 (p)</v>
      </c>
      <c r="BK4" s="1" t="str">
        <f>'0. Guide'!$A$30+COUNTA($I$4:BJ$4)&amp;" (p)"</f>
        <v>2079 (p)</v>
      </c>
      <c r="BL4" s="1" t="str">
        <f>'0. Guide'!$A$30+COUNTA($I$4:BK$4)&amp;" (p)"</f>
        <v>2080 (p)</v>
      </c>
      <c r="BM4" s="1" t="str">
        <f>'0. Guide'!$A$30+COUNTA($I$4:BL$4)&amp;" (p)"</f>
        <v>2081 (p)</v>
      </c>
      <c r="BN4" s="1" t="str">
        <f>'0. Guide'!$A$30+COUNTA($I$4:BM$4)&amp;" (p)"</f>
        <v>2082 (p)</v>
      </c>
      <c r="BO4" s="1" t="str">
        <f>'0. Guide'!$A$30+COUNTA($I$4:BN$4)&amp;" (p)"</f>
        <v>2083 (p)</v>
      </c>
      <c r="BP4" s="1" t="str">
        <f>'0. Guide'!$A$30+COUNTA($I$4:BO$4)&amp;" (p)"</f>
        <v>2084 (p)</v>
      </c>
      <c r="BQ4" s="1" t="str">
        <f>'0. Guide'!$A$30+COUNTA($I$4:BP$4)&amp;" (p)"</f>
        <v>2085 (p)</v>
      </c>
      <c r="BR4" s="1" t="str">
        <f>'0. Guide'!$A$30+COUNTA($I$4:BQ$4)&amp;" (p)"</f>
        <v>2086 (p)</v>
      </c>
      <c r="BS4" s="1" t="str">
        <f>'0. Guide'!$A$30+COUNTA($I$4:BR$4)&amp;" (p)"</f>
        <v>2087 (p)</v>
      </c>
      <c r="BT4" s="1" t="str">
        <f>'0. Guide'!$A$30+COUNTA($I$4:BS$4)&amp;" (p)"</f>
        <v>2088 (p)</v>
      </c>
      <c r="BU4" s="1" t="str">
        <f>'0. Guide'!$A$30+COUNTA($I$4:BT$4)&amp;" (p)"</f>
        <v>2089 (p)</v>
      </c>
    </row>
    <row r="5" spans="1:73" x14ac:dyDescent="0.3">
      <c r="A5" s="63" t="s">
        <v>50</v>
      </c>
      <c r="B5" s="64" t="s">
        <v>136</v>
      </c>
      <c r="C5" s="491"/>
      <c r="D5" s="65"/>
      <c r="E5" s="64"/>
      <c r="F5" s="660">
        <f>'2. P&amp;L'!F95</f>
        <v>0</v>
      </c>
      <c r="G5" s="660">
        <f>'2. P&amp;L'!G95</f>
        <v>0</v>
      </c>
      <c r="H5" s="660">
        <f>'2. P&amp;L'!H95</f>
        <v>0</v>
      </c>
      <c r="I5" s="660">
        <f>'2. P&amp;L'!I95</f>
        <v>0</v>
      </c>
      <c r="J5" s="660">
        <f>'2. P&amp;L'!J95</f>
        <v>0</v>
      </c>
      <c r="K5" s="660">
        <f>'2. P&amp;L'!K95</f>
        <v>0</v>
      </c>
      <c r="L5" s="660">
        <f>'2. P&amp;L'!L95</f>
        <v>0</v>
      </c>
      <c r="M5" s="660">
        <f>'2. P&amp;L'!M95</f>
        <v>0</v>
      </c>
      <c r="N5" s="660">
        <f>'2. P&amp;L'!N95</f>
        <v>0</v>
      </c>
      <c r="O5" s="660">
        <f>'2. P&amp;L'!O95</f>
        <v>0</v>
      </c>
      <c r="P5" s="660">
        <f>'2. P&amp;L'!P95</f>
        <v>0</v>
      </c>
      <c r="Q5" s="660">
        <f>'2. P&amp;L'!Q95</f>
        <v>0</v>
      </c>
      <c r="R5" s="660">
        <f>'2. P&amp;L'!R95</f>
        <v>0</v>
      </c>
      <c r="S5" s="660">
        <f>'2. P&amp;L'!S95</f>
        <v>0</v>
      </c>
      <c r="T5" s="660">
        <f>'2. P&amp;L'!T95</f>
        <v>0</v>
      </c>
      <c r="U5" s="660">
        <f>'2. P&amp;L'!U95</f>
        <v>0</v>
      </c>
      <c r="V5" s="660">
        <f>'2. P&amp;L'!V95</f>
        <v>0</v>
      </c>
      <c r="W5" s="660">
        <f>'2. P&amp;L'!W95</f>
        <v>0</v>
      </c>
      <c r="X5" s="660">
        <f>'2. P&amp;L'!X95</f>
        <v>0</v>
      </c>
      <c r="Y5" s="660">
        <f>'2. P&amp;L'!Y95</f>
        <v>0</v>
      </c>
      <c r="Z5" s="660">
        <f>'2. P&amp;L'!Z95</f>
        <v>0</v>
      </c>
      <c r="AA5" s="660">
        <f>'2. P&amp;L'!AA95</f>
        <v>0</v>
      </c>
      <c r="AB5" s="660">
        <f>'2. P&amp;L'!AB95</f>
        <v>0</v>
      </c>
      <c r="AC5" s="660">
        <f>'2. P&amp;L'!AC95</f>
        <v>0</v>
      </c>
      <c r="AD5" s="660">
        <f>'2. P&amp;L'!AD95</f>
        <v>0</v>
      </c>
      <c r="AE5" s="660">
        <f>'2. P&amp;L'!AE95</f>
        <v>0</v>
      </c>
      <c r="AF5" s="660">
        <f>'2. P&amp;L'!AF95</f>
        <v>0</v>
      </c>
      <c r="AG5" s="660">
        <f>'2. P&amp;L'!AG95</f>
        <v>0</v>
      </c>
      <c r="AH5" s="660">
        <f>'2. P&amp;L'!AH95</f>
        <v>0</v>
      </c>
      <c r="AI5" s="660">
        <f>'2. P&amp;L'!AI95</f>
        <v>0</v>
      </c>
      <c r="AJ5" s="660">
        <f>'2. P&amp;L'!AJ95</f>
        <v>0</v>
      </c>
      <c r="AK5" s="660">
        <f>'2. P&amp;L'!AK95</f>
        <v>0</v>
      </c>
      <c r="AL5" s="660">
        <f>'2. P&amp;L'!AL95</f>
        <v>0</v>
      </c>
      <c r="AM5" s="660">
        <f>'2. P&amp;L'!AM95</f>
        <v>0</v>
      </c>
      <c r="AN5" s="660">
        <f>'2. P&amp;L'!AN95</f>
        <v>0</v>
      </c>
      <c r="AO5" s="660">
        <f>'2. P&amp;L'!AO95</f>
        <v>0</v>
      </c>
      <c r="AP5" s="660">
        <f>'2. P&amp;L'!AP95</f>
        <v>0</v>
      </c>
      <c r="AQ5" s="660">
        <f>'2. P&amp;L'!AQ95</f>
        <v>0</v>
      </c>
      <c r="AR5" s="660">
        <f>'2. P&amp;L'!AR95</f>
        <v>0</v>
      </c>
      <c r="AS5" s="660">
        <f>'2. P&amp;L'!AS95</f>
        <v>0</v>
      </c>
      <c r="AT5" s="660">
        <f>'2. P&amp;L'!AT95</f>
        <v>0</v>
      </c>
      <c r="AU5" s="660">
        <f>'2. P&amp;L'!AU95</f>
        <v>0</v>
      </c>
      <c r="AV5" s="660">
        <f>'2. P&amp;L'!AV95</f>
        <v>0</v>
      </c>
      <c r="AW5" s="660">
        <f>'2. P&amp;L'!AW95</f>
        <v>0</v>
      </c>
      <c r="AX5" s="660">
        <f>'2. P&amp;L'!AX95</f>
        <v>0</v>
      </c>
      <c r="AY5" s="660">
        <f>'2. P&amp;L'!AY95</f>
        <v>0</v>
      </c>
      <c r="AZ5" s="660">
        <f>'2. P&amp;L'!AZ95</f>
        <v>0</v>
      </c>
      <c r="BA5" s="660">
        <f>'2. P&amp;L'!BA95</f>
        <v>0</v>
      </c>
      <c r="BB5" s="660">
        <f>'2. P&amp;L'!BB95</f>
        <v>0</v>
      </c>
      <c r="BC5" s="660">
        <f>'2. P&amp;L'!BC95</f>
        <v>0</v>
      </c>
      <c r="BD5" s="660">
        <f>'2. P&amp;L'!BD95</f>
        <v>0</v>
      </c>
      <c r="BE5" s="660">
        <f>'2. P&amp;L'!BE95</f>
        <v>0</v>
      </c>
      <c r="BF5" s="660">
        <f>'2. P&amp;L'!BF95</f>
        <v>0</v>
      </c>
      <c r="BG5" s="660">
        <f>'2. P&amp;L'!BG95</f>
        <v>0</v>
      </c>
      <c r="BH5" s="660">
        <f>'2. P&amp;L'!BH95</f>
        <v>0</v>
      </c>
      <c r="BI5" s="660">
        <f>'2. P&amp;L'!BI95</f>
        <v>0</v>
      </c>
      <c r="BJ5" s="660">
        <f>'2. P&amp;L'!BJ95</f>
        <v>0</v>
      </c>
      <c r="BK5" s="660">
        <f>'2. P&amp;L'!BK95</f>
        <v>0</v>
      </c>
      <c r="BL5" s="660">
        <f>'2. P&amp;L'!BL95</f>
        <v>0</v>
      </c>
      <c r="BM5" s="660">
        <f>'2. P&amp;L'!BM95</f>
        <v>0</v>
      </c>
      <c r="BN5" s="660">
        <f>'2. P&amp;L'!BN95</f>
        <v>0</v>
      </c>
      <c r="BO5" s="660">
        <f>'2. P&amp;L'!BO95</f>
        <v>0</v>
      </c>
      <c r="BP5" s="660">
        <f>'2. P&amp;L'!BP95</f>
        <v>0</v>
      </c>
      <c r="BQ5" s="660">
        <f>'2. P&amp;L'!BQ95</f>
        <v>0</v>
      </c>
      <c r="BR5" s="660">
        <f>'2. P&amp;L'!BR95</f>
        <v>0</v>
      </c>
      <c r="BS5" s="660">
        <f>'2. P&amp;L'!BS95</f>
        <v>0</v>
      </c>
      <c r="BT5" s="660">
        <f>'2. P&amp;L'!BT95</f>
        <v>0</v>
      </c>
      <c r="BU5" s="660">
        <f>'2. P&amp;L'!BU95</f>
        <v>0</v>
      </c>
    </row>
    <row r="6" spans="1:73" ht="15" x14ac:dyDescent="0.35">
      <c r="A6" s="101" t="s">
        <v>67</v>
      </c>
      <c r="B6" s="110" t="s">
        <v>136</v>
      </c>
      <c r="C6" s="492"/>
      <c r="D6" s="57"/>
      <c r="E6" s="82"/>
      <c r="F6" s="661">
        <f>-'2. P&amp;L'!F86-'2. P&amp;L'!F89-'2. P&amp;L'!F94</f>
        <v>0</v>
      </c>
      <c r="G6" s="661">
        <f>-'2. P&amp;L'!G86-'2. P&amp;L'!G89-'2. P&amp;L'!G94</f>
        <v>0</v>
      </c>
      <c r="H6" s="661">
        <f>-'2. P&amp;L'!H86-'2. P&amp;L'!H89-'2. P&amp;L'!H94</f>
        <v>0</v>
      </c>
      <c r="I6" s="661">
        <f>-'2. P&amp;L'!I86-'2. P&amp;L'!I89-'2. P&amp;L'!I94</f>
        <v>0</v>
      </c>
      <c r="J6" s="661">
        <f>-'2. P&amp;L'!J86-'2. P&amp;L'!J89-'2. P&amp;L'!J94</f>
        <v>0</v>
      </c>
      <c r="K6" s="661">
        <f>-'2. P&amp;L'!K86-'2. P&amp;L'!K89-'2. P&amp;L'!K94</f>
        <v>0</v>
      </c>
      <c r="L6" s="661">
        <f>-'2. P&amp;L'!L86-'2. P&amp;L'!L89-'2. P&amp;L'!L94</f>
        <v>0</v>
      </c>
      <c r="M6" s="661">
        <f>-'2. P&amp;L'!M86-'2. P&amp;L'!M89-'2. P&amp;L'!M94</f>
        <v>0</v>
      </c>
      <c r="N6" s="661">
        <f>-'2. P&amp;L'!N86-'2. P&amp;L'!N89-'2. P&amp;L'!N94</f>
        <v>0</v>
      </c>
      <c r="O6" s="661">
        <f>-'2. P&amp;L'!O86-'2. P&amp;L'!O89-'2. P&amp;L'!O94</f>
        <v>0</v>
      </c>
      <c r="P6" s="661">
        <f>-'2. P&amp;L'!P86-'2. P&amp;L'!P89-'2. P&amp;L'!P94</f>
        <v>0</v>
      </c>
      <c r="Q6" s="661">
        <f>-'2. P&amp;L'!Q86-'2. P&amp;L'!Q89-'2. P&amp;L'!Q94</f>
        <v>0</v>
      </c>
      <c r="R6" s="661">
        <f>-'2. P&amp;L'!R86-'2. P&amp;L'!R89-'2. P&amp;L'!R94</f>
        <v>0</v>
      </c>
      <c r="S6" s="661">
        <f>-'2. P&amp;L'!S86-'2. P&amp;L'!S89-'2. P&amp;L'!S94</f>
        <v>0</v>
      </c>
      <c r="T6" s="661">
        <f>-'2. P&amp;L'!T86-'2. P&amp;L'!T89-'2. P&amp;L'!T94</f>
        <v>0</v>
      </c>
      <c r="U6" s="661">
        <f>-'2. P&amp;L'!U86-'2. P&amp;L'!U89-'2. P&amp;L'!U94</f>
        <v>0</v>
      </c>
      <c r="V6" s="661">
        <f>-'2. P&amp;L'!V86-'2. P&amp;L'!V89-'2. P&amp;L'!V94</f>
        <v>0</v>
      </c>
      <c r="W6" s="661">
        <f>-'2. P&amp;L'!W86-'2. P&amp;L'!W89-'2. P&amp;L'!W94</f>
        <v>0</v>
      </c>
      <c r="X6" s="661">
        <f>-'2. P&amp;L'!X86-'2. P&amp;L'!X89-'2. P&amp;L'!X94</f>
        <v>0</v>
      </c>
      <c r="Y6" s="661">
        <f>-'2. P&amp;L'!Y86-'2. P&amp;L'!Y89-'2. P&amp;L'!Y94</f>
        <v>0</v>
      </c>
      <c r="Z6" s="661">
        <f>-'2. P&amp;L'!Z86-'2. P&amp;L'!Z89-'2. P&amp;L'!Z94</f>
        <v>0</v>
      </c>
      <c r="AA6" s="661">
        <f>-'2. P&amp;L'!AA86-'2. P&amp;L'!AA89-'2. P&amp;L'!AA94</f>
        <v>0</v>
      </c>
      <c r="AB6" s="661">
        <f>-'2. P&amp;L'!AB86-'2. P&amp;L'!AB89-'2. P&amp;L'!AB94</f>
        <v>0</v>
      </c>
      <c r="AC6" s="661">
        <f>-'2. P&amp;L'!AC86-'2. P&amp;L'!AC89-'2. P&amp;L'!AC94</f>
        <v>0</v>
      </c>
      <c r="AD6" s="661">
        <f>-'2. P&amp;L'!AD86-'2. P&amp;L'!AD89-'2. P&amp;L'!AD94</f>
        <v>0</v>
      </c>
      <c r="AE6" s="661">
        <f>-'2. P&amp;L'!AE86-'2. P&amp;L'!AE89-'2. P&amp;L'!AE94</f>
        <v>0</v>
      </c>
      <c r="AF6" s="661">
        <f>-'2. P&amp;L'!AF86-'2. P&amp;L'!AF89-'2. P&amp;L'!AF94</f>
        <v>0</v>
      </c>
      <c r="AG6" s="661">
        <f>-'2. P&amp;L'!AG86-'2. P&amp;L'!AG89-'2. P&amp;L'!AG94</f>
        <v>0</v>
      </c>
      <c r="AH6" s="661">
        <f>-'2. P&amp;L'!AH86-'2. P&amp;L'!AH89-'2. P&amp;L'!AH94</f>
        <v>0</v>
      </c>
      <c r="AI6" s="661">
        <f>-'2. P&amp;L'!AI86-'2. P&amp;L'!AI89-'2. P&amp;L'!AI94</f>
        <v>0</v>
      </c>
      <c r="AJ6" s="661">
        <f>-'2. P&amp;L'!AJ86-'2. P&amp;L'!AJ89-'2. P&amp;L'!AJ94</f>
        <v>0</v>
      </c>
      <c r="AK6" s="661">
        <f>-'2. P&amp;L'!AK86-'2. P&amp;L'!AK89-'2. P&amp;L'!AK94</f>
        <v>0</v>
      </c>
      <c r="AL6" s="661">
        <f>-'2. P&amp;L'!AL86-'2. P&amp;L'!AL89-'2. P&amp;L'!AL94</f>
        <v>0</v>
      </c>
      <c r="AM6" s="661">
        <f>-'2. P&amp;L'!AM86-'2. P&amp;L'!AM89-'2. P&amp;L'!AM94</f>
        <v>0</v>
      </c>
      <c r="AN6" s="661">
        <f>-'2. P&amp;L'!AN86-'2. P&amp;L'!AN89-'2. P&amp;L'!AN94</f>
        <v>0</v>
      </c>
      <c r="AO6" s="661">
        <f>-'2. P&amp;L'!AO86-'2. P&amp;L'!AO89-'2. P&amp;L'!AO94</f>
        <v>0</v>
      </c>
      <c r="AP6" s="661">
        <f>-'2. P&amp;L'!AP86-'2. P&amp;L'!AP89-'2. P&amp;L'!AP94</f>
        <v>0</v>
      </c>
      <c r="AQ6" s="661">
        <f>-'2. P&amp;L'!AQ86-'2. P&amp;L'!AQ89-'2. P&amp;L'!AQ94</f>
        <v>0</v>
      </c>
      <c r="AR6" s="661">
        <f>-'2. P&amp;L'!AR86-'2. P&amp;L'!AR89-'2. P&amp;L'!AR94</f>
        <v>0</v>
      </c>
      <c r="AS6" s="661">
        <f>-'2. P&amp;L'!AS86-'2. P&amp;L'!AS89-'2. P&amp;L'!AS94</f>
        <v>0</v>
      </c>
      <c r="AT6" s="661">
        <f>-'2. P&amp;L'!AT86-'2. P&amp;L'!AT89-'2. P&amp;L'!AT94</f>
        <v>0</v>
      </c>
      <c r="AU6" s="661">
        <f>-'2. P&amp;L'!AU86-'2. P&amp;L'!AU89-'2. P&amp;L'!AU94</f>
        <v>0</v>
      </c>
      <c r="AV6" s="661">
        <f>-'2. P&amp;L'!AV86-'2. P&amp;L'!AV89-'2. P&amp;L'!AV94</f>
        <v>0</v>
      </c>
      <c r="AW6" s="661">
        <f>-'2. P&amp;L'!AW86-'2. P&amp;L'!AW89-'2. P&amp;L'!AW94</f>
        <v>0</v>
      </c>
      <c r="AX6" s="661">
        <f>-'2. P&amp;L'!AX86-'2. P&amp;L'!AX89-'2. P&amp;L'!AX94</f>
        <v>0</v>
      </c>
      <c r="AY6" s="661">
        <f>-'2. P&amp;L'!AY86-'2. P&amp;L'!AY89-'2. P&amp;L'!AY94</f>
        <v>0</v>
      </c>
      <c r="AZ6" s="661">
        <f>-'2. P&amp;L'!AZ86-'2. P&amp;L'!AZ89-'2. P&amp;L'!AZ94</f>
        <v>0</v>
      </c>
      <c r="BA6" s="661">
        <f>-'2. P&amp;L'!BA86-'2. P&amp;L'!BA89-'2. P&amp;L'!BA94</f>
        <v>0</v>
      </c>
      <c r="BB6" s="661">
        <f>-'2. P&amp;L'!BB86-'2. P&amp;L'!BB89-'2. P&amp;L'!BB94</f>
        <v>0</v>
      </c>
      <c r="BC6" s="661">
        <f>-'2. P&amp;L'!BC86-'2. P&amp;L'!BC89-'2. P&amp;L'!BC94</f>
        <v>0</v>
      </c>
      <c r="BD6" s="661">
        <f>-'2. P&amp;L'!BD86-'2. P&amp;L'!BD89-'2. P&amp;L'!BD94</f>
        <v>0</v>
      </c>
      <c r="BE6" s="661">
        <f>-'2. P&amp;L'!BE86-'2. P&amp;L'!BE89-'2. P&amp;L'!BE94</f>
        <v>0</v>
      </c>
      <c r="BF6" s="661">
        <f>-'2. P&amp;L'!BF86-'2. P&amp;L'!BF89-'2. P&amp;L'!BF94</f>
        <v>0</v>
      </c>
      <c r="BG6" s="661">
        <f>-'2. P&amp;L'!BG86-'2. P&amp;L'!BG89-'2. P&amp;L'!BG94</f>
        <v>0</v>
      </c>
      <c r="BH6" s="661">
        <f>-'2. P&amp;L'!BH86-'2. P&amp;L'!BH89-'2. P&amp;L'!BH94</f>
        <v>0</v>
      </c>
      <c r="BI6" s="661">
        <f>-'2. P&amp;L'!BI86-'2. P&amp;L'!BI89-'2. P&amp;L'!BI94</f>
        <v>0</v>
      </c>
      <c r="BJ6" s="661">
        <f>-'2. P&amp;L'!BJ86-'2. P&amp;L'!BJ89-'2. P&amp;L'!BJ94</f>
        <v>0</v>
      </c>
      <c r="BK6" s="661">
        <f>-'2. P&amp;L'!BK86-'2. P&amp;L'!BK89-'2. P&amp;L'!BK94</f>
        <v>0</v>
      </c>
      <c r="BL6" s="661">
        <f>-'2. P&amp;L'!BL86-'2. P&amp;L'!BL89-'2. P&amp;L'!BL94</f>
        <v>0</v>
      </c>
      <c r="BM6" s="661">
        <f>-'2. P&amp;L'!BM86-'2. P&amp;L'!BM89-'2. P&amp;L'!BM94</f>
        <v>0</v>
      </c>
      <c r="BN6" s="661">
        <f>-'2. P&amp;L'!BN86-'2. P&amp;L'!BN89-'2. P&amp;L'!BN94</f>
        <v>0</v>
      </c>
      <c r="BO6" s="661">
        <f>-'2. P&amp;L'!BO86-'2. P&amp;L'!BO89-'2. P&amp;L'!BO94</f>
        <v>0</v>
      </c>
      <c r="BP6" s="661">
        <f>-'2. P&amp;L'!BP86-'2. P&amp;L'!BP89-'2. P&amp;L'!BP94</f>
        <v>0</v>
      </c>
      <c r="BQ6" s="661">
        <f>-'2. P&amp;L'!BQ86-'2. P&amp;L'!BQ89-'2. P&amp;L'!BQ94</f>
        <v>0</v>
      </c>
      <c r="BR6" s="661">
        <f>-'2. P&amp;L'!BR86-'2. P&amp;L'!BR89-'2. P&amp;L'!BR94</f>
        <v>0</v>
      </c>
      <c r="BS6" s="661">
        <f>-'2. P&amp;L'!BS86-'2. P&amp;L'!BS89-'2. P&amp;L'!BS94</f>
        <v>0</v>
      </c>
      <c r="BT6" s="661">
        <f>-'2. P&amp;L'!BT86-'2. P&amp;L'!BT89-'2. P&amp;L'!BT94</f>
        <v>0</v>
      </c>
      <c r="BU6" s="661">
        <f>-'2. P&amp;L'!BU86-'2. P&amp;L'!BU89-'2. P&amp;L'!BU94</f>
        <v>0</v>
      </c>
    </row>
    <row r="7" spans="1:73" ht="15.75" customHeight="1" x14ac:dyDescent="0.35">
      <c r="A7" s="384" t="s">
        <v>33</v>
      </c>
      <c r="B7" s="385"/>
      <c r="C7" s="457"/>
      <c r="D7" s="381"/>
      <c r="E7" s="380"/>
      <c r="F7" s="662"/>
      <c r="G7" s="662"/>
      <c r="H7" s="662"/>
      <c r="I7" s="662"/>
      <c r="J7" s="662"/>
      <c r="K7" s="662"/>
      <c r="L7" s="662"/>
      <c r="M7" s="662"/>
      <c r="N7" s="662"/>
      <c r="O7" s="662"/>
      <c r="P7" s="662"/>
      <c r="Q7" s="662"/>
      <c r="R7" s="662"/>
      <c r="S7" s="662"/>
      <c r="T7" s="662"/>
      <c r="U7" s="662"/>
      <c r="V7" s="662"/>
      <c r="W7" s="662"/>
      <c r="X7" s="662"/>
      <c r="Y7" s="662"/>
      <c r="Z7" s="662"/>
      <c r="AA7" s="662"/>
      <c r="AB7" s="662"/>
      <c r="AC7" s="662"/>
      <c r="AD7" s="662"/>
      <c r="AE7" s="662"/>
      <c r="AF7" s="662"/>
      <c r="AG7" s="662"/>
      <c r="AH7" s="662"/>
      <c r="AI7" s="662"/>
      <c r="AJ7" s="662"/>
      <c r="AK7" s="662"/>
      <c r="AL7" s="662"/>
      <c r="AM7" s="662"/>
      <c r="AN7" s="662"/>
      <c r="AO7" s="662"/>
      <c r="AP7" s="662"/>
      <c r="AQ7" s="662"/>
      <c r="AR7" s="662"/>
      <c r="AS7" s="662"/>
      <c r="AT7" s="662"/>
      <c r="AU7" s="662"/>
      <c r="AV7" s="662"/>
      <c r="AW7" s="662"/>
      <c r="AX7" s="662"/>
      <c r="AY7" s="662"/>
      <c r="AZ7" s="662"/>
      <c r="BA7" s="662"/>
      <c r="BB7" s="662"/>
      <c r="BC7" s="662"/>
      <c r="BD7" s="662"/>
      <c r="BE7" s="662"/>
      <c r="BF7" s="662"/>
      <c r="BG7" s="662"/>
      <c r="BH7" s="662"/>
      <c r="BI7" s="662"/>
      <c r="BJ7" s="662"/>
      <c r="BK7" s="662"/>
      <c r="BL7" s="662"/>
      <c r="BM7" s="662"/>
      <c r="BN7" s="662"/>
      <c r="BO7" s="662"/>
      <c r="BP7" s="662"/>
      <c r="BQ7" s="662"/>
      <c r="BR7" s="662"/>
      <c r="BS7" s="662"/>
      <c r="BT7" s="662"/>
      <c r="BU7" s="662"/>
    </row>
    <row r="8" spans="1:73" s="830" customFormat="1" ht="28.2" x14ac:dyDescent="0.35">
      <c r="A8" s="378" t="s">
        <v>69</v>
      </c>
      <c r="B8" s="379" t="s">
        <v>223</v>
      </c>
      <c r="C8" s="457"/>
      <c r="D8" s="381"/>
      <c r="E8" s="382"/>
      <c r="F8" s="663">
        <f>'2. P&amp;L'!F104-'2. P&amp;L'!F105+'2. P&amp;L'!F101</f>
        <v>0</v>
      </c>
      <c r="G8" s="662"/>
      <c r="H8" s="663">
        <f>'2. P&amp;L'!H104-'2. P&amp;L'!H105+'2. P&amp;L'!H101</f>
        <v>0</v>
      </c>
      <c r="I8" s="662"/>
      <c r="J8" s="663">
        <f>'2. P&amp;L'!J104-'2. P&amp;L'!J105+'2. P&amp;L'!J101</f>
        <v>0</v>
      </c>
      <c r="K8" s="663">
        <f>'2. P&amp;L'!K104-'2. P&amp;L'!K105+'2. P&amp;L'!K101</f>
        <v>0</v>
      </c>
      <c r="L8" s="663">
        <f>'2. P&amp;L'!L104-'2. P&amp;L'!L105+'2. P&amp;L'!L101</f>
        <v>0</v>
      </c>
      <c r="M8" s="663">
        <f>'2. P&amp;L'!M104-'2. P&amp;L'!M105+'2. P&amp;L'!M101</f>
        <v>0</v>
      </c>
      <c r="N8" s="663">
        <f>'2. P&amp;L'!N104-'2. P&amp;L'!N105+'2. P&amp;L'!N101</f>
        <v>0</v>
      </c>
      <c r="O8" s="663">
        <f>'2. P&amp;L'!O104-'2. P&amp;L'!O105+'2. P&amp;L'!O101</f>
        <v>0</v>
      </c>
      <c r="P8" s="663">
        <f>'2. P&amp;L'!P104-'2. P&amp;L'!P105+'2. P&amp;L'!P101</f>
        <v>0</v>
      </c>
      <c r="Q8" s="663">
        <f>'2. P&amp;L'!Q104-'2. P&amp;L'!Q105+'2. P&amp;L'!Q101</f>
        <v>0</v>
      </c>
      <c r="R8" s="663">
        <f>'2. P&amp;L'!R104-'2. P&amp;L'!R105+'2. P&amp;L'!R101</f>
        <v>0</v>
      </c>
      <c r="S8" s="663">
        <f>'2. P&amp;L'!S104-'2. P&amp;L'!S105+'2. P&amp;L'!S101</f>
        <v>0</v>
      </c>
      <c r="T8" s="663">
        <f>'2. P&amp;L'!T104-'2. P&amp;L'!T105+'2. P&amp;L'!T101</f>
        <v>0</v>
      </c>
      <c r="U8" s="663">
        <f>'2. P&amp;L'!U104-'2. P&amp;L'!U105+'2. P&amp;L'!U101</f>
        <v>0</v>
      </c>
      <c r="V8" s="663">
        <f>'2. P&amp;L'!V104-'2. P&amp;L'!V105+'2. P&amp;L'!V101</f>
        <v>0</v>
      </c>
      <c r="W8" s="663">
        <f>'2. P&amp;L'!W104-'2. P&amp;L'!W105+'2. P&amp;L'!W101</f>
        <v>0</v>
      </c>
      <c r="X8" s="663">
        <f>'2. P&amp;L'!X104-'2. P&amp;L'!X105+'2. P&amp;L'!X101</f>
        <v>0</v>
      </c>
      <c r="Y8" s="663">
        <f>'2. P&amp;L'!Y104-'2. P&amp;L'!Y105+'2. P&amp;L'!Y101</f>
        <v>0</v>
      </c>
      <c r="Z8" s="663">
        <f>'2. P&amp;L'!Z104-'2. P&amp;L'!Z105+'2. P&amp;L'!Z101</f>
        <v>0</v>
      </c>
      <c r="AA8" s="663">
        <f>'2. P&amp;L'!AA104-'2. P&amp;L'!AA105+'2. P&amp;L'!AA101</f>
        <v>0</v>
      </c>
      <c r="AB8" s="663">
        <f>'2. P&amp;L'!AB104-'2. P&amp;L'!AB105+'2. P&amp;L'!AB101</f>
        <v>0</v>
      </c>
      <c r="AC8" s="663">
        <f>'2. P&amp;L'!AC104-'2. P&amp;L'!AC105+'2. P&amp;L'!AC101</f>
        <v>0</v>
      </c>
      <c r="AD8" s="663">
        <f>'2. P&amp;L'!AD104-'2. P&amp;L'!AD105+'2. P&amp;L'!AD101</f>
        <v>0</v>
      </c>
      <c r="AE8" s="663">
        <f>'2. P&amp;L'!AE104-'2. P&amp;L'!AE105+'2. P&amp;L'!AE101</f>
        <v>0</v>
      </c>
      <c r="AF8" s="663">
        <f>'2. P&amp;L'!AF104-'2. P&amp;L'!AF105+'2. P&amp;L'!AF101</f>
        <v>0</v>
      </c>
      <c r="AG8" s="663">
        <f>'2. P&amp;L'!AG104-'2. P&amp;L'!AG105+'2. P&amp;L'!AG101</f>
        <v>0</v>
      </c>
      <c r="AH8" s="663">
        <f>'2. P&amp;L'!AH104-'2. P&amp;L'!AH105+'2. P&amp;L'!AH101</f>
        <v>0</v>
      </c>
      <c r="AI8" s="663">
        <f>'2. P&amp;L'!AI104-'2. P&amp;L'!AI105+'2. P&amp;L'!AI101</f>
        <v>0</v>
      </c>
      <c r="AJ8" s="663">
        <f>'2. P&amp;L'!AJ104-'2. P&amp;L'!AJ105+'2. P&amp;L'!AJ101</f>
        <v>0</v>
      </c>
      <c r="AK8" s="663">
        <f>'2. P&amp;L'!AK104-'2. P&amp;L'!AK105+'2. P&amp;L'!AK101</f>
        <v>0</v>
      </c>
      <c r="AL8" s="663">
        <f>'2. P&amp;L'!AL104-'2. P&amp;L'!AL105+'2. P&amp;L'!AL101</f>
        <v>0</v>
      </c>
      <c r="AM8" s="663">
        <f>'2. P&amp;L'!AM104-'2. P&amp;L'!AM105+'2. P&amp;L'!AM101</f>
        <v>0</v>
      </c>
      <c r="AN8" s="663">
        <f>'2. P&amp;L'!AN104-'2. P&amp;L'!AN105+'2. P&amp;L'!AN101</f>
        <v>0</v>
      </c>
      <c r="AO8" s="663">
        <f>'2. P&amp;L'!AO104-'2. P&amp;L'!AO105+'2. P&amp;L'!AO101</f>
        <v>0</v>
      </c>
      <c r="AP8" s="663">
        <f>'2. P&amp;L'!AP104-'2. P&amp;L'!AP105+'2. P&amp;L'!AP101</f>
        <v>0</v>
      </c>
      <c r="AQ8" s="663">
        <f>'2. P&amp;L'!AQ104-'2. P&amp;L'!AQ105+'2. P&amp;L'!AQ101</f>
        <v>0</v>
      </c>
      <c r="AR8" s="663">
        <f>'2. P&amp;L'!AR104-'2. P&amp;L'!AR105+'2. P&amp;L'!AR101</f>
        <v>0</v>
      </c>
      <c r="AS8" s="663">
        <f>'2. P&amp;L'!AS104-'2. P&amp;L'!AS105+'2. P&amp;L'!AS101</f>
        <v>0</v>
      </c>
      <c r="AT8" s="663">
        <f>'2. P&amp;L'!AT104-'2. P&amp;L'!AT105+'2. P&amp;L'!AT101</f>
        <v>0</v>
      </c>
      <c r="AU8" s="663">
        <f>'2. P&amp;L'!AU104-'2. P&amp;L'!AU105+'2. P&amp;L'!AU101</f>
        <v>0</v>
      </c>
      <c r="AV8" s="663">
        <f>'2. P&amp;L'!AV104-'2. P&amp;L'!AV105+'2. P&amp;L'!AV101</f>
        <v>0</v>
      </c>
      <c r="AW8" s="663">
        <f>'2. P&amp;L'!AW104-'2. P&amp;L'!AW105+'2. P&amp;L'!AW101</f>
        <v>0</v>
      </c>
      <c r="AX8" s="663">
        <f>'2. P&amp;L'!AX104-'2. P&amp;L'!AX105+'2. P&amp;L'!AX101</f>
        <v>0</v>
      </c>
      <c r="AY8" s="663">
        <f>'2. P&amp;L'!AY104-'2. P&amp;L'!AY105+'2. P&amp;L'!AY101</f>
        <v>0</v>
      </c>
      <c r="AZ8" s="663">
        <f>'2. P&amp;L'!AZ104-'2. P&amp;L'!AZ105+'2. P&amp;L'!AZ101</f>
        <v>0</v>
      </c>
      <c r="BA8" s="663">
        <f>'2. P&amp;L'!BA104-'2. P&amp;L'!BA105+'2. P&amp;L'!BA101</f>
        <v>0</v>
      </c>
      <c r="BB8" s="663">
        <f>'2. P&amp;L'!BB104-'2. P&amp;L'!BB105+'2. P&amp;L'!BB101</f>
        <v>0</v>
      </c>
      <c r="BC8" s="663">
        <f>'2. P&amp;L'!BC104-'2. P&amp;L'!BC105+'2. P&amp;L'!BC101</f>
        <v>0</v>
      </c>
      <c r="BD8" s="663">
        <f>'2. P&amp;L'!BD104-'2. P&amp;L'!BD105+'2. P&amp;L'!BD101</f>
        <v>0</v>
      </c>
      <c r="BE8" s="663">
        <f>'2. P&amp;L'!BE104-'2. P&amp;L'!BE105+'2. P&amp;L'!BE101</f>
        <v>0</v>
      </c>
      <c r="BF8" s="663">
        <f>'2. P&amp;L'!BF104-'2. P&amp;L'!BF105+'2. P&amp;L'!BF101</f>
        <v>0</v>
      </c>
      <c r="BG8" s="663">
        <f>'2. P&amp;L'!BG104-'2. P&amp;L'!BG105+'2. P&amp;L'!BG101</f>
        <v>0</v>
      </c>
      <c r="BH8" s="663">
        <f>'2. P&amp;L'!BH104-'2. P&amp;L'!BH105+'2. P&amp;L'!BH101</f>
        <v>0</v>
      </c>
      <c r="BI8" s="663">
        <f>'2. P&amp;L'!BI104-'2. P&amp;L'!BI105+'2. P&amp;L'!BI101</f>
        <v>0</v>
      </c>
      <c r="BJ8" s="663">
        <f>'2. P&amp;L'!BJ104-'2. P&amp;L'!BJ105+'2. P&amp;L'!BJ101</f>
        <v>0</v>
      </c>
      <c r="BK8" s="663">
        <f>'2. P&amp;L'!BK104-'2. P&amp;L'!BK105+'2. P&amp;L'!BK101</f>
        <v>0</v>
      </c>
      <c r="BL8" s="663">
        <f>'2. P&amp;L'!BL104-'2. P&amp;L'!BL105+'2. P&amp;L'!BL101</f>
        <v>0</v>
      </c>
      <c r="BM8" s="663">
        <f>'2. P&amp;L'!BM104-'2. P&amp;L'!BM105+'2. P&amp;L'!BM101</f>
        <v>0</v>
      </c>
      <c r="BN8" s="663">
        <f>'2. P&amp;L'!BN104-'2. P&amp;L'!BN105+'2. P&amp;L'!BN101</f>
        <v>0</v>
      </c>
      <c r="BO8" s="663">
        <f>'2. P&amp;L'!BO104-'2. P&amp;L'!BO105+'2. P&amp;L'!BO101</f>
        <v>0</v>
      </c>
      <c r="BP8" s="663">
        <f>'2. P&amp;L'!BP104-'2. P&amp;L'!BP105+'2. P&amp;L'!BP101</f>
        <v>0</v>
      </c>
      <c r="BQ8" s="663">
        <f>'2. P&amp;L'!BQ104-'2. P&amp;L'!BQ105+'2. P&amp;L'!BQ101</f>
        <v>0</v>
      </c>
      <c r="BR8" s="663">
        <f>'2. P&amp;L'!BR104-'2. P&amp;L'!BR105+'2. P&amp;L'!BR101</f>
        <v>0</v>
      </c>
      <c r="BS8" s="663">
        <f>'2. P&amp;L'!BS104-'2. P&amp;L'!BS105+'2. P&amp;L'!BS101</f>
        <v>0</v>
      </c>
      <c r="BT8" s="663">
        <f>'2. P&amp;L'!BT104-'2. P&amp;L'!BT105+'2. P&amp;L'!BT101</f>
        <v>0</v>
      </c>
      <c r="BU8" s="663">
        <f>'2. P&amp;L'!BU104-'2. P&amp;L'!BU105+'2. P&amp;L'!BU101</f>
        <v>0</v>
      </c>
    </row>
    <row r="9" spans="1:73" s="830" customFormat="1" ht="28.2" x14ac:dyDescent="0.35">
      <c r="A9" s="378" t="s">
        <v>68</v>
      </c>
      <c r="B9" s="379" t="s">
        <v>224</v>
      </c>
      <c r="C9" s="457"/>
      <c r="D9" s="381"/>
      <c r="E9" s="382"/>
      <c r="F9" s="663">
        <f>'2. P&amp;L'!F115-'2. P&amp;L'!F116</f>
        <v>0</v>
      </c>
      <c r="G9" s="662"/>
      <c r="H9" s="663">
        <f>'2. P&amp;L'!H115-'2. P&amp;L'!H116</f>
        <v>0</v>
      </c>
      <c r="I9" s="662"/>
      <c r="J9" s="663">
        <f>'2. P&amp;L'!J115-'2. P&amp;L'!J116</f>
        <v>0</v>
      </c>
      <c r="K9" s="663">
        <f>'2. P&amp;L'!K115-'2. P&amp;L'!K116</f>
        <v>0</v>
      </c>
      <c r="L9" s="663">
        <f>'2. P&amp;L'!L115-'2. P&amp;L'!L116</f>
        <v>0</v>
      </c>
      <c r="M9" s="663">
        <f>'2. P&amp;L'!M115-'2. P&amp;L'!M116</f>
        <v>0</v>
      </c>
      <c r="N9" s="663">
        <f>'2. P&amp;L'!N115-'2. P&amp;L'!N116</f>
        <v>0</v>
      </c>
      <c r="O9" s="663">
        <f>'2. P&amp;L'!O115-'2. P&amp;L'!O116</f>
        <v>0</v>
      </c>
      <c r="P9" s="663">
        <f>'2. P&amp;L'!P115-'2. P&amp;L'!P116</f>
        <v>0</v>
      </c>
      <c r="Q9" s="663">
        <f>'2. P&amp;L'!Q115-'2. P&amp;L'!Q116</f>
        <v>0</v>
      </c>
      <c r="R9" s="663">
        <f>'2. P&amp;L'!R115-'2. P&amp;L'!R116</f>
        <v>0</v>
      </c>
      <c r="S9" s="663">
        <f>'2. P&amp;L'!S115-'2. P&amp;L'!S116</f>
        <v>0</v>
      </c>
      <c r="T9" s="663">
        <f>'2. P&amp;L'!T115-'2. P&amp;L'!T116</f>
        <v>0</v>
      </c>
      <c r="U9" s="663">
        <f>'2. P&amp;L'!U115-'2. P&amp;L'!U116</f>
        <v>0</v>
      </c>
      <c r="V9" s="663">
        <f>'2. P&amp;L'!V115-'2. P&amp;L'!V116</f>
        <v>0</v>
      </c>
      <c r="W9" s="663">
        <f>'2. P&amp;L'!W115-'2. P&amp;L'!W116</f>
        <v>0</v>
      </c>
      <c r="X9" s="663">
        <f>'2. P&amp;L'!X115-'2. P&amp;L'!X116</f>
        <v>0</v>
      </c>
      <c r="Y9" s="663">
        <f>'2. P&amp;L'!Y115-'2. P&amp;L'!Y116</f>
        <v>0</v>
      </c>
      <c r="Z9" s="663">
        <f>'2. P&amp;L'!Z115-'2. P&amp;L'!Z116</f>
        <v>0</v>
      </c>
      <c r="AA9" s="663">
        <f>'2. P&amp;L'!AA115-'2. P&amp;L'!AA116</f>
        <v>0</v>
      </c>
      <c r="AB9" s="663">
        <f>'2. P&amp;L'!AB115-'2. P&amp;L'!AB116</f>
        <v>0</v>
      </c>
      <c r="AC9" s="663">
        <f>'2. P&amp;L'!AC115-'2. P&amp;L'!AC116</f>
        <v>0</v>
      </c>
      <c r="AD9" s="663">
        <f>'2. P&amp;L'!AD115-'2. P&amp;L'!AD116</f>
        <v>0</v>
      </c>
      <c r="AE9" s="663">
        <f>'2. P&amp;L'!AE115-'2. P&amp;L'!AE116</f>
        <v>0</v>
      </c>
      <c r="AF9" s="663">
        <f>'2. P&amp;L'!AF115-'2. P&amp;L'!AF116</f>
        <v>0</v>
      </c>
      <c r="AG9" s="663">
        <f>'2. P&amp;L'!AG115-'2. P&amp;L'!AG116</f>
        <v>0</v>
      </c>
      <c r="AH9" s="663">
        <f>'2. P&amp;L'!AH115-'2. P&amp;L'!AH116</f>
        <v>0</v>
      </c>
      <c r="AI9" s="663">
        <f>'2. P&amp;L'!AI115-'2. P&amp;L'!AI116</f>
        <v>0</v>
      </c>
      <c r="AJ9" s="663">
        <f>'2. P&amp;L'!AJ115-'2. P&amp;L'!AJ116</f>
        <v>0</v>
      </c>
      <c r="AK9" s="663">
        <f>'2. P&amp;L'!AK115-'2. P&amp;L'!AK116</f>
        <v>0</v>
      </c>
      <c r="AL9" s="663">
        <f>'2. P&amp;L'!AL115-'2. P&amp;L'!AL116</f>
        <v>0</v>
      </c>
      <c r="AM9" s="663">
        <f>'2. P&amp;L'!AM115-'2. P&amp;L'!AM116</f>
        <v>0</v>
      </c>
      <c r="AN9" s="663">
        <f>'2. P&amp;L'!AN115-'2. P&amp;L'!AN116</f>
        <v>0</v>
      </c>
      <c r="AO9" s="663">
        <f>'2. P&amp;L'!AO115-'2. P&amp;L'!AO116</f>
        <v>0</v>
      </c>
      <c r="AP9" s="663">
        <f>'2. P&amp;L'!AP115-'2. P&amp;L'!AP116</f>
        <v>0</v>
      </c>
      <c r="AQ9" s="663">
        <f>'2. P&amp;L'!AQ115-'2. P&amp;L'!AQ116</f>
        <v>0</v>
      </c>
      <c r="AR9" s="663">
        <f>'2. P&amp;L'!AR115-'2. P&amp;L'!AR116</f>
        <v>0</v>
      </c>
      <c r="AS9" s="663">
        <f>'2. P&amp;L'!AS115-'2. P&amp;L'!AS116</f>
        <v>0</v>
      </c>
      <c r="AT9" s="663">
        <f>'2. P&amp;L'!AT115-'2. P&amp;L'!AT116</f>
        <v>0</v>
      </c>
      <c r="AU9" s="663">
        <f>'2. P&amp;L'!AU115-'2. P&amp;L'!AU116</f>
        <v>0</v>
      </c>
      <c r="AV9" s="663">
        <f>'2. P&amp;L'!AV115-'2. P&amp;L'!AV116</f>
        <v>0</v>
      </c>
      <c r="AW9" s="663">
        <f>'2. P&amp;L'!AW115-'2. P&amp;L'!AW116</f>
        <v>0</v>
      </c>
      <c r="AX9" s="663">
        <f>'2. P&amp;L'!AX115-'2. P&amp;L'!AX116</f>
        <v>0</v>
      </c>
      <c r="AY9" s="663">
        <f>'2. P&amp;L'!AY115-'2. P&amp;L'!AY116</f>
        <v>0</v>
      </c>
      <c r="AZ9" s="663">
        <f>'2. P&amp;L'!AZ115-'2. P&amp;L'!AZ116</f>
        <v>0</v>
      </c>
      <c r="BA9" s="663">
        <f>'2. P&amp;L'!BA115-'2. P&amp;L'!BA116</f>
        <v>0</v>
      </c>
      <c r="BB9" s="663">
        <f>'2. P&amp;L'!BB115-'2. P&amp;L'!BB116</f>
        <v>0</v>
      </c>
      <c r="BC9" s="663">
        <f>'2. P&amp;L'!BC115-'2. P&amp;L'!BC116</f>
        <v>0</v>
      </c>
      <c r="BD9" s="663">
        <f>'2. P&amp;L'!BD115-'2. P&amp;L'!BD116</f>
        <v>0</v>
      </c>
      <c r="BE9" s="663">
        <f>'2. P&amp;L'!BE115-'2. P&amp;L'!BE116</f>
        <v>0</v>
      </c>
      <c r="BF9" s="663">
        <f>'2. P&amp;L'!BF115-'2. P&amp;L'!BF116</f>
        <v>0</v>
      </c>
      <c r="BG9" s="663">
        <f>'2. P&amp;L'!BG115-'2. P&amp;L'!BG116</f>
        <v>0</v>
      </c>
      <c r="BH9" s="663">
        <f>'2. P&amp;L'!BH115-'2. P&amp;L'!BH116</f>
        <v>0</v>
      </c>
      <c r="BI9" s="663">
        <f>'2. P&amp;L'!BI115-'2. P&amp;L'!BI116</f>
        <v>0</v>
      </c>
      <c r="BJ9" s="663">
        <f>'2. P&amp;L'!BJ115-'2. P&amp;L'!BJ116</f>
        <v>0</v>
      </c>
      <c r="BK9" s="663">
        <f>'2. P&amp;L'!BK115-'2. P&amp;L'!BK116</f>
        <v>0</v>
      </c>
      <c r="BL9" s="663">
        <f>'2. P&amp;L'!BL115-'2. P&amp;L'!BL116</f>
        <v>0</v>
      </c>
      <c r="BM9" s="663">
        <f>'2. P&amp;L'!BM115-'2. P&amp;L'!BM116</f>
        <v>0</v>
      </c>
      <c r="BN9" s="663">
        <f>'2. P&amp;L'!BN115-'2. P&amp;L'!BN116</f>
        <v>0</v>
      </c>
      <c r="BO9" s="663">
        <f>'2. P&amp;L'!BO115-'2. P&amp;L'!BO116</f>
        <v>0</v>
      </c>
      <c r="BP9" s="663">
        <f>'2. P&amp;L'!BP115-'2. P&amp;L'!BP116</f>
        <v>0</v>
      </c>
      <c r="BQ9" s="663">
        <f>'2. P&amp;L'!BQ115-'2. P&amp;L'!BQ116</f>
        <v>0</v>
      </c>
      <c r="BR9" s="663">
        <f>'2. P&amp;L'!BR115-'2. P&amp;L'!BR116</f>
        <v>0</v>
      </c>
      <c r="BS9" s="663">
        <f>'2. P&amp;L'!BS115-'2. P&amp;L'!BS116</f>
        <v>0</v>
      </c>
      <c r="BT9" s="663">
        <f>'2. P&amp;L'!BT115-'2. P&amp;L'!BT116</f>
        <v>0</v>
      </c>
      <c r="BU9" s="663">
        <f>'2. P&amp;L'!BU115-'2. P&amp;L'!BU116</f>
        <v>0</v>
      </c>
    </row>
    <row r="10" spans="1:73" s="18" customFormat="1" ht="28.2" x14ac:dyDescent="0.35">
      <c r="A10" s="378" t="s">
        <v>143</v>
      </c>
      <c r="B10" s="379" t="s">
        <v>144</v>
      </c>
      <c r="C10" s="457"/>
      <c r="D10" s="381"/>
      <c r="E10" s="383"/>
      <c r="F10" s="663">
        <f>'2. P&amp;L'!F98</f>
        <v>0</v>
      </c>
      <c r="G10" s="662"/>
      <c r="H10" s="663">
        <f>'2. P&amp;L'!H98</f>
        <v>0</v>
      </c>
      <c r="I10" s="662"/>
      <c r="J10" s="663">
        <f>'2. P&amp;L'!J98</f>
        <v>0</v>
      </c>
      <c r="K10" s="663">
        <f>'2. P&amp;L'!K98</f>
        <v>0</v>
      </c>
      <c r="L10" s="663">
        <f>'2. P&amp;L'!L98</f>
        <v>0</v>
      </c>
      <c r="M10" s="663">
        <f>'2. P&amp;L'!M98</f>
        <v>0</v>
      </c>
      <c r="N10" s="663">
        <f>'2. P&amp;L'!N98</f>
        <v>0</v>
      </c>
      <c r="O10" s="663">
        <f>'2. P&amp;L'!O98</f>
        <v>0</v>
      </c>
      <c r="P10" s="663">
        <f>'2. P&amp;L'!P98</f>
        <v>0</v>
      </c>
      <c r="Q10" s="663">
        <f>'2. P&amp;L'!Q98</f>
        <v>0</v>
      </c>
      <c r="R10" s="663">
        <f>'2. P&amp;L'!R98</f>
        <v>0</v>
      </c>
      <c r="S10" s="663">
        <f>'2. P&amp;L'!S98</f>
        <v>0</v>
      </c>
      <c r="T10" s="663">
        <f>'2. P&amp;L'!T98</f>
        <v>0</v>
      </c>
      <c r="U10" s="663">
        <f>'2. P&amp;L'!U98</f>
        <v>0</v>
      </c>
      <c r="V10" s="663">
        <f>'2. P&amp;L'!V98</f>
        <v>0</v>
      </c>
      <c r="W10" s="663">
        <f>'2. P&amp;L'!W98</f>
        <v>0</v>
      </c>
      <c r="X10" s="663">
        <f>'2. P&amp;L'!X98</f>
        <v>0</v>
      </c>
      <c r="Y10" s="663">
        <f>'2. P&amp;L'!Y98</f>
        <v>0</v>
      </c>
      <c r="Z10" s="663">
        <f>'2. P&amp;L'!Z98</f>
        <v>0</v>
      </c>
      <c r="AA10" s="663">
        <f>'2. P&amp;L'!AA98</f>
        <v>0</v>
      </c>
      <c r="AB10" s="663">
        <f>'2. P&amp;L'!AB98</f>
        <v>0</v>
      </c>
      <c r="AC10" s="663">
        <f>'2. P&amp;L'!AC98</f>
        <v>0</v>
      </c>
      <c r="AD10" s="663">
        <f>'2. P&amp;L'!AD98</f>
        <v>0</v>
      </c>
      <c r="AE10" s="663">
        <f>'2. P&amp;L'!AE98</f>
        <v>0</v>
      </c>
      <c r="AF10" s="663">
        <f>'2. P&amp;L'!AF98</f>
        <v>0</v>
      </c>
      <c r="AG10" s="663">
        <f>'2. P&amp;L'!AG98</f>
        <v>0</v>
      </c>
      <c r="AH10" s="663">
        <f>'2. P&amp;L'!AH98</f>
        <v>0</v>
      </c>
      <c r="AI10" s="663">
        <f>'2. P&amp;L'!AI98</f>
        <v>0</v>
      </c>
      <c r="AJ10" s="663">
        <f>'2. P&amp;L'!AJ98</f>
        <v>0</v>
      </c>
      <c r="AK10" s="663">
        <f>'2. P&amp;L'!AK98</f>
        <v>0</v>
      </c>
      <c r="AL10" s="663">
        <f>'2. P&amp;L'!AL98</f>
        <v>0</v>
      </c>
      <c r="AM10" s="663">
        <f>'2. P&amp;L'!AM98</f>
        <v>0</v>
      </c>
      <c r="AN10" s="663">
        <f>'2. P&amp;L'!AN98</f>
        <v>0</v>
      </c>
      <c r="AO10" s="663">
        <f>'2. P&amp;L'!AO98</f>
        <v>0</v>
      </c>
      <c r="AP10" s="663">
        <f>'2. P&amp;L'!AP98</f>
        <v>0</v>
      </c>
      <c r="AQ10" s="663">
        <f>'2. P&amp;L'!AQ98</f>
        <v>0</v>
      </c>
      <c r="AR10" s="663">
        <f>'2. P&amp;L'!AR98</f>
        <v>0</v>
      </c>
      <c r="AS10" s="663">
        <f>'2. P&amp;L'!AS98</f>
        <v>0</v>
      </c>
      <c r="AT10" s="663">
        <f>'2. P&amp;L'!AT98</f>
        <v>0</v>
      </c>
      <c r="AU10" s="663">
        <f>'2. P&amp;L'!AU98</f>
        <v>0</v>
      </c>
      <c r="AV10" s="663">
        <f>'2. P&amp;L'!AV98</f>
        <v>0</v>
      </c>
      <c r="AW10" s="663">
        <f>'2. P&amp;L'!AW98</f>
        <v>0</v>
      </c>
      <c r="AX10" s="663">
        <f>'2. P&amp;L'!AX98</f>
        <v>0</v>
      </c>
      <c r="AY10" s="663">
        <f>'2. P&amp;L'!AY98</f>
        <v>0</v>
      </c>
      <c r="AZ10" s="663">
        <f>'2. P&amp;L'!AZ98</f>
        <v>0</v>
      </c>
      <c r="BA10" s="663">
        <f>'2. P&amp;L'!BA98</f>
        <v>0</v>
      </c>
      <c r="BB10" s="663">
        <f>'2. P&amp;L'!BB98</f>
        <v>0</v>
      </c>
      <c r="BC10" s="663">
        <f>'2. P&amp;L'!BC98</f>
        <v>0</v>
      </c>
      <c r="BD10" s="663">
        <f>'2. P&amp;L'!BD98</f>
        <v>0</v>
      </c>
      <c r="BE10" s="663">
        <f>'2. P&amp;L'!BE98</f>
        <v>0</v>
      </c>
      <c r="BF10" s="663">
        <f>'2. P&amp;L'!BF98</f>
        <v>0</v>
      </c>
      <c r="BG10" s="663">
        <f>'2. P&amp;L'!BG98</f>
        <v>0</v>
      </c>
      <c r="BH10" s="663">
        <f>'2. P&amp;L'!BH98</f>
        <v>0</v>
      </c>
      <c r="BI10" s="663">
        <f>'2. P&amp;L'!BI98</f>
        <v>0</v>
      </c>
      <c r="BJ10" s="663">
        <f>'2. P&amp;L'!BJ98</f>
        <v>0</v>
      </c>
      <c r="BK10" s="663">
        <f>'2. P&amp;L'!BK98</f>
        <v>0</v>
      </c>
      <c r="BL10" s="663">
        <f>'2. P&amp;L'!BL98</f>
        <v>0</v>
      </c>
      <c r="BM10" s="663">
        <f>'2. P&amp;L'!BM98</f>
        <v>0</v>
      </c>
      <c r="BN10" s="663">
        <f>'2. P&amp;L'!BN98</f>
        <v>0</v>
      </c>
      <c r="BO10" s="663">
        <f>'2. P&amp;L'!BO98</f>
        <v>0</v>
      </c>
      <c r="BP10" s="663">
        <f>'2. P&amp;L'!BP98</f>
        <v>0</v>
      </c>
      <c r="BQ10" s="663">
        <f>'2. P&amp;L'!BQ98</f>
        <v>0</v>
      </c>
      <c r="BR10" s="663">
        <f>'2. P&amp;L'!BR98</f>
        <v>0</v>
      </c>
      <c r="BS10" s="663">
        <f>'2. P&amp;L'!BS98</f>
        <v>0</v>
      </c>
      <c r="BT10" s="663">
        <f>'2. P&amp;L'!BT98</f>
        <v>0</v>
      </c>
      <c r="BU10" s="663">
        <f>'2. P&amp;L'!BU98</f>
        <v>0</v>
      </c>
    </row>
    <row r="11" spans="1:73" s="830" customFormat="1" ht="28.2" x14ac:dyDescent="0.35">
      <c r="A11" s="378" t="s">
        <v>63</v>
      </c>
      <c r="B11" s="379" t="str">
        <f>"Donnée par défaut calculée à partir du bilan (sauf pour "&amp;'0. Guide'!$A$30-1&amp;", où la donnée doit être inscrite en dur), modifiable si besoin."</f>
        <v>Donnée par défaut calculée à partir du bilan (sauf pour 2024, où la donnée doit être inscrite en dur), modifiable si besoin.</v>
      </c>
      <c r="C11" s="458"/>
      <c r="D11" s="831"/>
      <c r="E11" s="383"/>
      <c r="F11" s="662"/>
      <c r="G11" s="662"/>
      <c r="H11" s="664">
        <f>-('4. Bilan &amp; ratios'!H63-'4. Bilan &amp; ratios'!G63)</f>
        <v>0</v>
      </c>
      <c r="I11" s="664">
        <f>-('4. Bilan &amp; ratios'!I63-'4. Bilan &amp; ratios'!G63)</f>
        <v>0</v>
      </c>
      <c r="J11" s="664">
        <f>-('4. Bilan &amp; ratios'!J63-'4. Bilan &amp; ratios'!I63)</f>
        <v>0</v>
      </c>
      <c r="K11" s="664">
        <f>-('4. Bilan &amp; ratios'!K63-'4. Bilan &amp; ratios'!J63)</f>
        <v>0</v>
      </c>
      <c r="L11" s="664">
        <f>-('4. Bilan &amp; ratios'!L63-'4. Bilan &amp; ratios'!K63)</f>
        <v>0</v>
      </c>
      <c r="M11" s="664">
        <f>-('4. Bilan &amp; ratios'!M63-'4. Bilan &amp; ratios'!L63)</f>
        <v>0</v>
      </c>
      <c r="N11" s="664">
        <f>-('4. Bilan &amp; ratios'!N63-'4. Bilan &amp; ratios'!M63)</f>
        <v>0</v>
      </c>
      <c r="O11" s="664">
        <f>-('4. Bilan &amp; ratios'!O63-'4. Bilan &amp; ratios'!N63)</f>
        <v>0</v>
      </c>
      <c r="P11" s="664">
        <f>-('4. Bilan &amp; ratios'!P63-'4. Bilan &amp; ratios'!O63)</f>
        <v>0</v>
      </c>
      <c r="Q11" s="664">
        <f>-('4. Bilan &amp; ratios'!Q63-'4. Bilan &amp; ratios'!P63)</f>
        <v>0</v>
      </c>
      <c r="R11" s="664">
        <f>-('4. Bilan &amp; ratios'!R63-'4. Bilan &amp; ratios'!Q63)</f>
        <v>0</v>
      </c>
      <c r="S11" s="664">
        <f>-('4. Bilan &amp; ratios'!S63-'4. Bilan &amp; ratios'!R63)</f>
        <v>0</v>
      </c>
      <c r="T11" s="664">
        <f>-('4. Bilan &amp; ratios'!T63-'4. Bilan &amp; ratios'!S63)</f>
        <v>0</v>
      </c>
      <c r="U11" s="664">
        <f>-('4. Bilan &amp; ratios'!U63-'4. Bilan &amp; ratios'!T63)</f>
        <v>0</v>
      </c>
      <c r="V11" s="664">
        <f>-('4. Bilan &amp; ratios'!V63-'4. Bilan &amp; ratios'!U63)</f>
        <v>0</v>
      </c>
      <c r="W11" s="664">
        <f>-('4. Bilan &amp; ratios'!W63-'4. Bilan &amp; ratios'!V63)</f>
        <v>0</v>
      </c>
      <c r="X11" s="664">
        <f>-('4. Bilan &amp; ratios'!X63-'4. Bilan &amp; ratios'!W63)</f>
        <v>0</v>
      </c>
      <c r="Y11" s="664">
        <f>-('4. Bilan &amp; ratios'!Y63-'4. Bilan &amp; ratios'!X63)</f>
        <v>0</v>
      </c>
      <c r="Z11" s="664">
        <f>-('4. Bilan &amp; ratios'!Z63-'4. Bilan &amp; ratios'!Y63)</f>
        <v>0</v>
      </c>
      <c r="AA11" s="664">
        <f>-('4. Bilan &amp; ratios'!AA63-'4. Bilan &amp; ratios'!Z63)</f>
        <v>0</v>
      </c>
      <c r="AB11" s="664">
        <f>-('4. Bilan &amp; ratios'!AB63-'4. Bilan &amp; ratios'!AA63)</f>
        <v>0</v>
      </c>
      <c r="AC11" s="664">
        <f>-('4. Bilan &amp; ratios'!AC63-'4. Bilan &amp; ratios'!AB63)</f>
        <v>0</v>
      </c>
      <c r="AD11" s="664">
        <f>-('4. Bilan &amp; ratios'!AD63-'4. Bilan &amp; ratios'!AC63)</f>
        <v>0</v>
      </c>
      <c r="AE11" s="664">
        <f>-('4. Bilan &amp; ratios'!AE63-'4. Bilan &amp; ratios'!AD63)</f>
        <v>0</v>
      </c>
      <c r="AF11" s="664">
        <f>-('4. Bilan &amp; ratios'!AF63-'4. Bilan &amp; ratios'!AE63)</f>
        <v>0</v>
      </c>
      <c r="AG11" s="664">
        <f>-('4. Bilan &amp; ratios'!AG63-'4. Bilan &amp; ratios'!AF63)</f>
        <v>0</v>
      </c>
      <c r="AH11" s="664">
        <f>-('4. Bilan &amp; ratios'!AH63-'4. Bilan &amp; ratios'!AG63)</f>
        <v>0</v>
      </c>
      <c r="AI11" s="664">
        <f>-('4. Bilan &amp; ratios'!AI63-'4. Bilan &amp; ratios'!AH63)</f>
        <v>0</v>
      </c>
      <c r="AJ11" s="664">
        <f>-('4. Bilan &amp; ratios'!AJ63-'4. Bilan &amp; ratios'!AI63)</f>
        <v>0</v>
      </c>
      <c r="AK11" s="664">
        <f>-('4. Bilan &amp; ratios'!AK63-'4. Bilan &amp; ratios'!AJ63)</f>
        <v>0</v>
      </c>
      <c r="AL11" s="664">
        <f>-('4. Bilan &amp; ratios'!AL63-'4. Bilan &amp; ratios'!AK63)</f>
        <v>0</v>
      </c>
      <c r="AM11" s="664">
        <f>-('4. Bilan &amp; ratios'!AM63-'4. Bilan &amp; ratios'!AL63)</f>
        <v>0</v>
      </c>
      <c r="AN11" s="664">
        <f>-('4. Bilan &amp; ratios'!AN63-'4. Bilan &amp; ratios'!AM63)</f>
        <v>0</v>
      </c>
      <c r="AO11" s="664">
        <f>-('4. Bilan &amp; ratios'!AO63-'4. Bilan &amp; ratios'!AN63)</f>
        <v>0</v>
      </c>
      <c r="AP11" s="664">
        <f>-('4. Bilan &amp; ratios'!AP63-'4. Bilan &amp; ratios'!AO63)</f>
        <v>0</v>
      </c>
      <c r="AQ11" s="664">
        <f>-('4. Bilan &amp; ratios'!AQ63-'4. Bilan &amp; ratios'!AP63)</f>
        <v>0</v>
      </c>
      <c r="AR11" s="664">
        <f>-('4. Bilan &amp; ratios'!AR63-'4. Bilan &amp; ratios'!AQ63)</f>
        <v>0</v>
      </c>
      <c r="AS11" s="664">
        <f>-('4. Bilan &amp; ratios'!AS63-'4. Bilan &amp; ratios'!AR63)</f>
        <v>0</v>
      </c>
      <c r="AT11" s="664">
        <f>-('4. Bilan &amp; ratios'!AT63-'4. Bilan &amp; ratios'!AS63)</f>
        <v>0</v>
      </c>
      <c r="AU11" s="664">
        <f>-('4. Bilan &amp; ratios'!AU63-'4. Bilan &amp; ratios'!AT63)</f>
        <v>0</v>
      </c>
      <c r="AV11" s="664">
        <f>-('4. Bilan &amp; ratios'!AV63-'4. Bilan &amp; ratios'!AU63)</f>
        <v>0</v>
      </c>
      <c r="AW11" s="664">
        <f>-('4. Bilan &amp; ratios'!AW63-'4. Bilan &amp; ratios'!AV63)</f>
        <v>0</v>
      </c>
      <c r="AX11" s="664">
        <f>-('4. Bilan &amp; ratios'!AX63-'4. Bilan &amp; ratios'!AW63)</f>
        <v>0</v>
      </c>
      <c r="AY11" s="664">
        <f>-('4. Bilan &amp; ratios'!AY63-'4. Bilan &amp; ratios'!AX63)</f>
        <v>0</v>
      </c>
      <c r="AZ11" s="664">
        <f>-('4. Bilan &amp; ratios'!AZ63-'4. Bilan &amp; ratios'!AY63)</f>
        <v>0</v>
      </c>
      <c r="BA11" s="664">
        <f>-('4. Bilan &amp; ratios'!BA63-'4. Bilan &amp; ratios'!AZ63)</f>
        <v>0</v>
      </c>
      <c r="BB11" s="664">
        <f>-('4. Bilan &amp; ratios'!BB63-'4. Bilan &amp; ratios'!BA63)</f>
        <v>0</v>
      </c>
      <c r="BC11" s="664">
        <f>-('4. Bilan &amp; ratios'!BC63-'4. Bilan &amp; ratios'!BB63)</f>
        <v>0</v>
      </c>
      <c r="BD11" s="664">
        <f>-('4. Bilan &amp; ratios'!BD63-'4. Bilan &amp; ratios'!BC63)</f>
        <v>0</v>
      </c>
      <c r="BE11" s="664">
        <f>-('4. Bilan &amp; ratios'!BE63-'4. Bilan &amp; ratios'!BD63)</f>
        <v>0</v>
      </c>
      <c r="BF11" s="664">
        <f>-('4. Bilan &amp; ratios'!BF63-'4. Bilan &amp; ratios'!BE63)</f>
        <v>0</v>
      </c>
      <c r="BG11" s="664">
        <f>-('4. Bilan &amp; ratios'!BG63-'4. Bilan &amp; ratios'!BF63)</f>
        <v>0</v>
      </c>
      <c r="BH11" s="664">
        <f>-('4. Bilan &amp; ratios'!BH63-'4. Bilan &amp; ratios'!BG63)</f>
        <v>0</v>
      </c>
      <c r="BI11" s="664">
        <f>-('4. Bilan &amp; ratios'!BI63-'4. Bilan &amp; ratios'!BH63)</f>
        <v>0</v>
      </c>
      <c r="BJ11" s="664">
        <f>-('4. Bilan &amp; ratios'!BJ63-'4. Bilan &amp; ratios'!BI63)</f>
        <v>0</v>
      </c>
      <c r="BK11" s="664">
        <f>-('4. Bilan &amp; ratios'!BK63-'4. Bilan &amp; ratios'!BJ63)</f>
        <v>0</v>
      </c>
      <c r="BL11" s="664">
        <f>-('4. Bilan &amp; ratios'!BL63-'4. Bilan &amp; ratios'!BK63)</f>
        <v>0</v>
      </c>
      <c r="BM11" s="664">
        <f>-('4. Bilan &amp; ratios'!BM63-'4. Bilan &amp; ratios'!BL63)</f>
        <v>0</v>
      </c>
      <c r="BN11" s="664">
        <f>-('4. Bilan &amp; ratios'!BN63-'4. Bilan &amp; ratios'!BM63)</f>
        <v>0</v>
      </c>
      <c r="BO11" s="664">
        <f>-('4. Bilan &amp; ratios'!BO63-'4. Bilan &amp; ratios'!BN63)</f>
        <v>0</v>
      </c>
      <c r="BP11" s="664">
        <f>-('4. Bilan &amp; ratios'!BP63-'4. Bilan &amp; ratios'!BO63)</f>
        <v>0</v>
      </c>
      <c r="BQ11" s="664">
        <f>-('4. Bilan &amp; ratios'!BQ63-'4. Bilan &amp; ratios'!BP63)</f>
        <v>0</v>
      </c>
      <c r="BR11" s="664">
        <f>-('4. Bilan &amp; ratios'!BR63-'4. Bilan &amp; ratios'!BQ63)</f>
        <v>0</v>
      </c>
      <c r="BS11" s="664">
        <f>-('4. Bilan &amp; ratios'!BS63-'4. Bilan &amp; ratios'!BR63)</f>
        <v>0</v>
      </c>
      <c r="BT11" s="664">
        <f>-('4. Bilan &amp; ratios'!BT63-'4. Bilan &amp; ratios'!BS63)</f>
        <v>0</v>
      </c>
      <c r="BU11" s="664">
        <f>-('4. Bilan &amp; ratios'!BU63-'4. Bilan &amp; ratios'!BT63)</f>
        <v>0</v>
      </c>
    </row>
    <row r="12" spans="1:73" s="830" customFormat="1" ht="15" x14ac:dyDescent="0.35">
      <c r="A12" s="378" t="s">
        <v>583</v>
      </c>
      <c r="B12" s="379" t="s">
        <v>582</v>
      </c>
      <c r="C12" s="458"/>
      <c r="D12" s="831"/>
      <c r="E12" s="383"/>
      <c r="F12" s="662"/>
      <c r="G12" s="662"/>
      <c r="H12" s="662"/>
      <c r="I12" s="662"/>
      <c r="J12" s="662"/>
      <c r="K12" s="662"/>
      <c r="L12" s="662"/>
      <c r="M12" s="662"/>
      <c r="N12" s="662"/>
      <c r="O12" s="662"/>
      <c r="P12" s="662"/>
      <c r="Q12" s="662"/>
      <c r="R12" s="662"/>
      <c r="S12" s="662"/>
      <c r="T12" s="662"/>
      <c r="U12" s="662"/>
      <c r="V12" s="662"/>
      <c r="W12" s="662"/>
      <c r="X12" s="662"/>
      <c r="Y12" s="662"/>
      <c r="Z12" s="662"/>
      <c r="AA12" s="662"/>
      <c r="AB12" s="662"/>
      <c r="AC12" s="662"/>
      <c r="AD12" s="662"/>
      <c r="AE12" s="662"/>
      <c r="AF12" s="662"/>
      <c r="AG12" s="662"/>
      <c r="AH12" s="662"/>
      <c r="AI12" s="662"/>
      <c r="AJ12" s="662"/>
      <c r="AK12" s="662"/>
      <c r="AL12" s="662"/>
      <c r="AM12" s="662"/>
      <c r="AN12" s="662"/>
      <c r="AO12" s="662"/>
      <c r="AP12" s="662"/>
      <c r="AQ12" s="662"/>
      <c r="AR12" s="662"/>
      <c r="AS12" s="662"/>
      <c r="AT12" s="662"/>
      <c r="AU12" s="662"/>
      <c r="AV12" s="662"/>
      <c r="AW12" s="662"/>
      <c r="AX12" s="662"/>
      <c r="AY12" s="662"/>
      <c r="AZ12" s="662"/>
      <c r="BA12" s="662"/>
      <c r="BB12" s="662"/>
      <c r="BC12" s="662"/>
      <c r="BD12" s="662"/>
      <c r="BE12" s="662"/>
      <c r="BF12" s="662"/>
      <c r="BG12" s="662"/>
      <c r="BH12" s="662"/>
      <c r="BI12" s="662"/>
      <c r="BJ12" s="662"/>
      <c r="BK12" s="662"/>
      <c r="BL12" s="662"/>
      <c r="BM12" s="662"/>
      <c r="BN12" s="662"/>
      <c r="BO12" s="662"/>
      <c r="BP12" s="662"/>
      <c r="BQ12" s="662"/>
      <c r="BR12" s="662"/>
      <c r="BS12" s="662"/>
      <c r="BT12" s="662"/>
      <c r="BU12" s="662"/>
    </row>
    <row r="13" spans="1:73" ht="15" x14ac:dyDescent="0.35">
      <c r="A13" s="112" t="s">
        <v>469</v>
      </c>
      <c r="B13" s="66"/>
      <c r="C13" s="493"/>
      <c r="D13" s="58"/>
      <c r="E13" s="283"/>
      <c r="F13" s="626"/>
      <c r="G13" s="626"/>
      <c r="H13" s="665">
        <f>'4. Bilan &amp; ratios'!H51-'4. Bilan &amp; ratios'!F51</f>
        <v>0</v>
      </c>
      <c r="I13" s="665">
        <f>'4. Bilan &amp; ratios'!I51-'4. Bilan &amp; ratios'!G51</f>
        <v>0</v>
      </c>
      <c r="J13" s="665">
        <f>'4. Bilan &amp; ratios'!J51-'4. Bilan &amp; ratios'!I51</f>
        <v>0</v>
      </c>
      <c r="K13" s="665">
        <f>'4. Bilan &amp; ratios'!K51-'4. Bilan &amp; ratios'!J51</f>
        <v>0</v>
      </c>
      <c r="L13" s="665">
        <f>'4. Bilan &amp; ratios'!L51-'4. Bilan &amp; ratios'!K51</f>
        <v>0</v>
      </c>
      <c r="M13" s="665">
        <f>'4. Bilan &amp; ratios'!M51-'4. Bilan &amp; ratios'!L51</f>
        <v>0</v>
      </c>
      <c r="N13" s="665">
        <f>'4. Bilan &amp; ratios'!N51-'4. Bilan &amp; ratios'!M51</f>
        <v>0</v>
      </c>
      <c r="O13" s="665">
        <f>'4. Bilan &amp; ratios'!O51-'4. Bilan &amp; ratios'!N51</f>
        <v>0</v>
      </c>
      <c r="P13" s="665">
        <f>'4. Bilan &amp; ratios'!P51-'4. Bilan &amp; ratios'!O51</f>
        <v>0</v>
      </c>
      <c r="Q13" s="665">
        <f>'4. Bilan &amp; ratios'!Q51-'4. Bilan &amp; ratios'!P51</f>
        <v>0</v>
      </c>
      <c r="R13" s="665">
        <f>'4. Bilan &amp; ratios'!R51-'4. Bilan &amp; ratios'!Q51</f>
        <v>0</v>
      </c>
      <c r="S13" s="665">
        <f>'4. Bilan &amp; ratios'!S51-'4. Bilan &amp; ratios'!R51</f>
        <v>0</v>
      </c>
      <c r="T13" s="665">
        <f>'4. Bilan &amp; ratios'!T51-'4. Bilan &amp; ratios'!S51</f>
        <v>0</v>
      </c>
      <c r="U13" s="665">
        <f>'4. Bilan &amp; ratios'!U51-'4. Bilan &amp; ratios'!T51</f>
        <v>0</v>
      </c>
      <c r="V13" s="665">
        <f>'4. Bilan &amp; ratios'!V51-'4. Bilan &amp; ratios'!U51</f>
        <v>0</v>
      </c>
      <c r="W13" s="665">
        <f>'4. Bilan &amp; ratios'!W51-'4. Bilan &amp; ratios'!V51</f>
        <v>0</v>
      </c>
      <c r="X13" s="665">
        <f>'4. Bilan &amp; ratios'!X51-'4. Bilan &amp; ratios'!W51</f>
        <v>0</v>
      </c>
      <c r="Y13" s="665">
        <f>'4. Bilan &amp; ratios'!Y51-'4. Bilan &amp; ratios'!X51</f>
        <v>0</v>
      </c>
      <c r="Z13" s="665">
        <f>'4. Bilan &amp; ratios'!Z51-'4. Bilan &amp; ratios'!Y51</f>
        <v>0</v>
      </c>
      <c r="AA13" s="665">
        <f>'4. Bilan &amp; ratios'!AA51-'4. Bilan &amp; ratios'!Z51</f>
        <v>0</v>
      </c>
      <c r="AB13" s="665">
        <f>'4. Bilan &amp; ratios'!AB51-'4. Bilan &amp; ratios'!AA51</f>
        <v>0</v>
      </c>
      <c r="AC13" s="665">
        <f>'4. Bilan &amp; ratios'!AC51-'4. Bilan &amp; ratios'!AB51</f>
        <v>0</v>
      </c>
      <c r="AD13" s="665">
        <f>'4. Bilan &amp; ratios'!AD51-'4. Bilan &amp; ratios'!AC51</f>
        <v>0</v>
      </c>
      <c r="AE13" s="665">
        <f>'4. Bilan &amp; ratios'!AE51-'4. Bilan &amp; ratios'!AD51</f>
        <v>0</v>
      </c>
      <c r="AF13" s="665">
        <f>'4. Bilan &amp; ratios'!AF51-'4. Bilan &amp; ratios'!AE51</f>
        <v>0</v>
      </c>
      <c r="AG13" s="665">
        <f>'4. Bilan &amp; ratios'!AG51-'4. Bilan &amp; ratios'!AF51</f>
        <v>0</v>
      </c>
      <c r="AH13" s="665">
        <f>'4. Bilan &amp; ratios'!AH51-'4. Bilan &amp; ratios'!AG51</f>
        <v>0</v>
      </c>
      <c r="AI13" s="665">
        <f>'4. Bilan &amp; ratios'!AI51-'4. Bilan &amp; ratios'!AH51</f>
        <v>0</v>
      </c>
      <c r="AJ13" s="665">
        <f>'4. Bilan &amp; ratios'!AJ51-'4. Bilan &amp; ratios'!AI51</f>
        <v>0</v>
      </c>
      <c r="AK13" s="665">
        <f>'4. Bilan &amp; ratios'!AK51-'4. Bilan &amp; ratios'!AJ51</f>
        <v>0</v>
      </c>
      <c r="AL13" s="665">
        <f>'4. Bilan &amp; ratios'!AL51-'4. Bilan &amp; ratios'!AK51</f>
        <v>0</v>
      </c>
      <c r="AM13" s="665">
        <f>'4. Bilan &amp; ratios'!AM51-'4. Bilan &amp; ratios'!AL51</f>
        <v>0</v>
      </c>
      <c r="AN13" s="665">
        <f>'4. Bilan &amp; ratios'!AN51-'4. Bilan &amp; ratios'!AM51</f>
        <v>0</v>
      </c>
      <c r="AO13" s="665">
        <f>'4. Bilan &amp; ratios'!AO51-'4. Bilan &amp; ratios'!AN51</f>
        <v>0</v>
      </c>
      <c r="AP13" s="665">
        <f>'4. Bilan &amp; ratios'!AP51-'4. Bilan &amp; ratios'!AO51</f>
        <v>0</v>
      </c>
      <c r="AQ13" s="665">
        <f>'4. Bilan &amp; ratios'!AQ51-'4. Bilan &amp; ratios'!AP51</f>
        <v>0</v>
      </c>
      <c r="AR13" s="665">
        <f>'4. Bilan &amp; ratios'!AR51-'4. Bilan &amp; ratios'!AQ51</f>
        <v>0</v>
      </c>
      <c r="AS13" s="665">
        <f>'4. Bilan &amp; ratios'!AS51-'4. Bilan &amp; ratios'!AR51</f>
        <v>0</v>
      </c>
      <c r="AT13" s="665">
        <f>'4. Bilan &amp; ratios'!AT51-'4. Bilan &amp; ratios'!AS51</f>
        <v>0</v>
      </c>
      <c r="AU13" s="665">
        <f>'4. Bilan &amp; ratios'!AU51-'4. Bilan &amp; ratios'!AT51</f>
        <v>0</v>
      </c>
      <c r="AV13" s="665">
        <f>'4. Bilan &amp; ratios'!AV51-'4. Bilan &amp; ratios'!AU51</f>
        <v>0</v>
      </c>
      <c r="AW13" s="665">
        <f>'4. Bilan &amp; ratios'!AW51-'4. Bilan &amp; ratios'!AV51</f>
        <v>0</v>
      </c>
      <c r="AX13" s="665">
        <f>'4. Bilan &amp; ratios'!AX51-'4. Bilan &amp; ratios'!AW51</f>
        <v>0</v>
      </c>
      <c r="AY13" s="665">
        <f>'4. Bilan &amp; ratios'!AY51-'4. Bilan &amp; ratios'!AX51</f>
        <v>0</v>
      </c>
      <c r="AZ13" s="665">
        <f>'4. Bilan &amp; ratios'!AZ51-'4. Bilan &amp; ratios'!AY51</f>
        <v>0</v>
      </c>
      <c r="BA13" s="665">
        <f>'4. Bilan &amp; ratios'!BA51-'4. Bilan &amp; ratios'!AZ51</f>
        <v>0</v>
      </c>
      <c r="BB13" s="665">
        <f>'4. Bilan &amp; ratios'!BB51-'4. Bilan &amp; ratios'!BA51</f>
        <v>0</v>
      </c>
      <c r="BC13" s="665">
        <f>'4. Bilan &amp; ratios'!BC51-'4. Bilan &amp; ratios'!BB51</f>
        <v>0</v>
      </c>
      <c r="BD13" s="665">
        <f>'4. Bilan &amp; ratios'!BD51-'4. Bilan &amp; ratios'!BC51</f>
        <v>0</v>
      </c>
      <c r="BE13" s="665">
        <f>'4. Bilan &amp; ratios'!BE51-'4. Bilan &amp; ratios'!BD51</f>
        <v>0</v>
      </c>
      <c r="BF13" s="665">
        <f>'4. Bilan &amp; ratios'!BF51-'4. Bilan &amp; ratios'!BE51</f>
        <v>0</v>
      </c>
      <c r="BG13" s="665">
        <f>'4. Bilan &amp; ratios'!BG51-'4. Bilan &amp; ratios'!BF51</f>
        <v>0</v>
      </c>
      <c r="BH13" s="665">
        <f>'4. Bilan &amp; ratios'!BH51-'4. Bilan &amp; ratios'!BG51</f>
        <v>0</v>
      </c>
      <c r="BI13" s="665">
        <f>'4. Bilan &amp; ratios'!BI51-'4. Bilan &amp; ratios'!BH51</f>
        <v>0</v>
      </c>
      <c r="BJ13" s="665">
        <f>'4. Bilan &amp; ratios'!BJ51-'4. Bilan &amp; ratios'!BI51</f>
        <v>0</v>
      </c>
      <c r="BK13" s="665">
        <f>'4. Bilan &amp; ratios'!BK51-'4. Bilan &amp; ratios'!BJ51</f>
        <v>0</v>
      </c>
      <c r="BL13" s="665">
        <f>'4. Bilan &amp; ratios'!BL51-'4. Bilan &amp; ratios'!BK51</f>
        <v>0</v>
      </c>
      <c r="BM13" s="665">
        <f>'4. Bilan &amp; ratios'!BM51-'4. Bilan &amp; ratios'!BL51</f>
        <v>0</v>
      </c>
      <c r="BN13" s="665">
        <f>'4. Bilan &amp; ratios'!BN51-'4. Bilan &amp; ratios'!BM51</f>
        <v>0</v>
      </c>
      <c r="BO13" s="665">
        <f>'4. Bilan &amp; ratios'!BO51-'4. Bilan &amp; ratios'!BN51</f>
        <v>0</v>
      </c>
      <c r="BP13" s="665">
        <f>'4. Bilan &amp; ratios'!BP51-'4. Bilan &amp; ratios'!BO51</f>
        <v>0</v>
      </c>
      <c r="BQ13" s="665">
        <f>'4. Bilan &amp; ratios'!BQ51-'4. Bilan &amp; ratios'!BP51</f>
        <v>0</v>
      </c>
      <c r="BR13" s="665">
        <f>'4. Bilan &amp; ratios'!BR51-'4. Bilan &amp; ratios'!BQ51</f>
        <v>0</v>
      </c>
      <c r="BS13" s="665">
        <f>'4. Bilan &amp; ratios'!BS51-'4. Bilan &amp; ratios'!BR51</f>
        <v>0</v>
      </c>
      <c r="BT13" s="665">
        <f>'4. Bilan &amp; ratios'!BT51-'4. Bilan &amp; ratios'!BS51</f>
        <v>0</v>
      </c>
      <c r="BU13" s="665">
        <f>'4. Bilan &amp; ratios'!BU51-'4. Bilan &amp; ratios'!BT51</f>
        <v>0</v>
      </c>
    </row>
    <row r="14" spans="1:73" x14ac:dyDescent="0.3">
      <c r="A14" s="68" t="s">
        <v>75</v>
      </c>
      <c r="B14" s="69"/>
      <c r="C14" s="494"/>
      <c r="D14" s="70"/>
      <c r="E14" s="69"/>
      <c r="F14" s="666">
        <f>+SUM(F5:F13)</f>
        <v>0</v>
      </c>
      <c r="G14" s="666">
        <f t="shared" ref="G14:BR14" si="0">+SUM(G5:G13)</f>
        <v>0</v>
      </c>
      <c r="H14" s="666">
        <f>+SUM(H5:H13)</f>
        <v>0</v>
      </c>
      <c r="I14" s="666">
        <f>+SUM(I5:I13)</f>
        <v>0</v>
      </c>
      <c r="J14" s="666">
        <f t="shared" si="0"/>
        <v>0</v>
      </c>
      <c r="K14" s="666">
        <f>+SUM(K5:K13)</f>
        <v>0</v>
      </c>
      <c r="L14" s="666">
        <f t="shared" si="0"/>
        <v>0</v>
      </c>
      <c r="M14" s="666">
        <f t="shared" si="0"/>
        <v>0</v>
      </c>
      <c r="N14" s="666">
        <f t="shared" si="0"/>
        <v>0</v>
      </c>
      <c r="O14" s="666">
        <f t="shared" si="0"/>
        <v>0</v>
      </c>
      <c r="P14" s="666">
        <f t="shared" si="0"/>
        <v>0</v>
      </c>
      <c r="Q14" s="666">
        <f t="shared" si="0"/>
        <v>0</v>
      </c>
      <c r="R14" s="666">
        <f t="shared" si="0"/>
        <v>0</v>
      </c>
      <c r="S14" s="666">
        <f t="shared" si="0"/>
        <v>0</v>
      </c>
      <c r="T14" s="666">
        <f t="shared" si="0"/>
        <v>0</v>
      </c>
      <c r="U14" s="666">
        <f t="shared" si="0"/>
        <v>0</v>
      </c>
      <c r="V14" s="666">
        <f t="shared" si="0"/>
        <v>0</v>
      </c>
      <c r="W14" s="666">
        <f t="shared" si="0"/>
        <v>0</v>
      </c>
      <c r="X14" s="666">
        <f t="shared" si="0"/>
        <v>0</v>
      </c>
      <c r="Y14" s="666">
        <f t="shared" si="0"/>
        <v>0</v>
      </c>
      <c r="Z14" s="666">
        <f t="shared" si="0"/>
        <v>0</v>
      </c>
      <c r="AA14" s="666">
        <f t="shared" si="0"/>
        <v>0</v>
      </c>
      <c r="AB14" s="666">
        <f t="shared" si="0"/>
        <v>0</v>
      </c>
      <c r="AC14" s="666">
        <f t="shared" si="0"/>
        <v>0</v>
      </c>
      <c r="AD14" s="666">
        <f t="shared" si="0"/>
        <v>0</v>
      </c>
      <c r="AE14" s="666">
        <f t="shared" si="0"/>
        <v>0</v>
      </c>
      <c r="AF14" s="666">
        <f t="shared" si="0"/>
        <v>0</v>
      </c>
      <c r="AG14" s="666">
        <f t="shared" si="0"/>
        <v>0</v>
      </c>
      <c r="AH14" s="666">
        <f t="shared" si="0"/>
        <v>0</v>
      </c>
      <c r="AI14" s="666">
        <f t="shared" si="0"/>
        <v>0</v>
      </c>
      <c r="AJ14" s="666">
        <f t="shared" si="0"/>
        <v>0</v>
      </c>
      <c r="AK14" s="666">
        <f t="shared" si="0"/>
        <v>0</v>
      </c>
      <c r="AL14" s="666">
        <f t="shared" si="0"/>
        <v>0</v>
      </c>
      <c r="AM14" s="666">
        <f t="shared" si="0"/>
        <v>0</v>
      </c>
      <c r="AN14" s="666">
        <f t="shared" si="0"/>
        <v>0</v>
      </c>
      <c r="AO14" s="666">
        <f t="shared" si="0"/>
        <v>0</v>
      </c>
      <c r="AP14" s="666">
        <f t="shared" si="0"/>
        <v>0</v>
      </c>
      <c r="AQ14" s="666">
        <f t="shared" si="0"/>
        <v>0</v>
      </c>
      <c r="AR14" s="666">
        <f t="shared" si="0"/>
        <v>0</v>
      </c>
      <c r="AS14" s="666">
        <f t="shared" si="0"/>
        <v>0</v>
      </c>
      <c r="AT14" s="666">
        <f t="shared" si="0"/>
        <v>0</v>
      </c>
      <c r="AU14" s="666">
        <f t="shared" si="0"/>
        <v>0</v>
      </c>
      <c r="AV14" s="666">
        <f t="shared" si="0"/>
        <v>0</v>
      </c>
      <c r="AW14" s="666">
        <f t="shared" si="0"/>
        <v>0</v>
      </c>
      <c r="AX14" s="666">
        <f t="shared" si="0"/>
        <v>0</v>
      </c>
      <c r="AY14" s="666">
        <f t="shared" si="0"/>
        <v>0</v>
      </c>
      <c r="AZ14" s="666">
        <f t="shared" si="0"/>
        <v>0</v>
      </c>
      <c r="BA14" s="666">
        <f t="shared" si="0"/>
        <v>0</v>
      </c>
      <c r="BB14" s="666">
        <f t="shared" si="0"/>
        <v>0</v>
      </c>
      <c r="BC14" s="666">
        <f t="shared" si="0"/>
        <v>0</v>
      </c>
      <c r="BD14" s="666">
        <f t="shared" si="0"/>
        <v>0</v>
      </c>
      <c r="BE14" s="666">
        <f t="shared" si="0"/>
        <v>0</v>
      </c>
      <c r="BF14" s="666">
        <f t="shared" si="0"/>
        <v>0</v>
      </c>
      <c r="BG14" s="666">
        <f t="shared" si="0"/>
        <v>0</v>
      </c>
      <c r="BH14" s="666">
        <f t="shared" si="0"/>
        <v>0</v>
      </c>
      <c r="BI14" s="666">
        <f t="shared" si="0"/>
        <v>0</v>
      </c>
      <c r="BJ14" s="666">
        <f t="shared" si="0"/>
        <v>0</v>
      </c>
      <c r="BK14" s="666">
        <f t="shared" si="0"/>
        <v>0</v>
      </c>
      <c r="BL14" s="666">
        <f t="shared" si="0"/>
        <v>0</v>
      </c>
      <c r="BM14" s="666">
        <f t="shared" si="0"/>
        <v>0</v>
      </c>
      <c r="BN14" s="666">
        <f t="shared" si="0"/>
        <v>0</v>
      </c>
      <c r="BO14" s="666">
        <f t="shared" si="0"/>
        <v>0</v>
      </c>
      <c r="BP14" s="666">
        <f t="shared" si="0"/>
        <v>0</v>
      </c>
      <c r="BQ14" s="666">
        <f t="shared" si="0"/>
        <v>0</v>
      </c>
      <c r="BR14" s="666">
        <f t="shared" si="0"/>
        <v>0</v>
      </c>
      <c r="BS14" s="666">
        <f t="shared" ref="BS14:BT14" si="1">+SUM(BS5:BS13)</f>
        <v>0</v>
      </c>
      <c r="BT14" s="666">
        <f t="shared" si="1"/>
        <v>0</v>
      </c>
      <c r="BU14" s="666">
        <f>+SUM(BU5:BU13)</f>
        <v>0</v>
      </c>
    </row>
    <row r="15" spans="1:73" ht="28.2" x14ac:dyDescent="0.35">
      <c r="A15" s="60" t="s">
        <v>8</v>
      </c>
      <c r="B15" s="145" t="s">
        <v>439</v>
      </c>
      <c r="C15" s="492"/>
      <c r="D15" s="390"/>
      <c r="E15" s="391"/>
      <c r="F15" s="661">
        <f t="shared" ref="F15:H15" si="2">SUM(F16:F17)</f>
        <v>0</v>
      </c>
      <c r="G15" s="661">
        <f>SUM(G16:G17)</f>
        <v>0</v>
      </c>
      <c r="H15" s="661">
        <f t="shared" si="2"/>
        <v>0</v>
      </c>
      <c r="I15" s="661">
        <f t="shared" ref="I15" si="3">SUM(I16:I17)</f>
        <v>0</v>
      </c>
      <c r="J15" s="661">
        <f>SUM(J16:J17)</f>
        <v>0</v>
      </c>
      <c r="K15" s="661">
        <f t="shared" ref="K15:Y15" si="4">SUM(K16:K17)</f>
        <v>0</v>
      </c>
      <c r="L15" s="661">
        <f t="shared" si="4"/>
        <v>0</v>
      </c>
      <c r="M15" s="661">
        <f t="shared" si="4"/>
        <v>0</v>
      </c>
      <c r="N15" s="661">
        <f t="shared" si="4"/>
        <v>0</v>
      </c>
      <c r="O15" s="661">
        <f t="shared" si="4"/>
        <v>0</v>
      </c>
      <c r="P15" s="661">
        <f t="shared" si="4"/>
        <v>0</v>
      </c>
      <c r="Q15" s="661">
        <f t="shared" si="4"/>
        <v>0</v>
      </c>
      <c r="R15" s="661">
        <f t="shared" si="4"/>
        <v>0</v>
      </c>
      <c r="S15" s="661">
        <f t="shared" si="4"/>
        <v>0</v>
      </c>
      <c r="T15" s="661">
        <f t="shared" si="4"/>
        <v>0</v>
      </c>
      <c r="U15" s="661">
        <f t="shared" si="4"/>
        <v>0</v>
      </c>
      <c r="V15" s="661">
        <f t="shared" si="4"/>
        <v>0</v>
      </c>
      <c r="W15" s="661">
        <f t="shared" si="4"/>
        <v>0</v>
      </c>
      <c r="X15" s="661">
        <f t="shared" si="4"/>
        <v>0</v>
      </c>
      <c r="Y15" s="661">
        <f t="shared" si="4"/>
        <v>0</v>
      </c>
      <c r="Z15" s="661">
        <f t="shared" ref="Z15:BU15" si="5">SUM(Z16:Z17)</f>
        <v>0</v>
      </c>
      <c r="AA15" s="661">
        <f t="shared" si="5"/>
        <v>0</v>
      </c>
      <c r="AB15" s="661">
        <f t="shared" si="5"/>
        <v>0</v>
      </c>
      <c r="AC15" s="661">
        <f t="shared" si="5"/>
        <v>0</v>
      </c>
      <c r="AD15" s="661">
        <f t="shared" si="5"/>
        <v>0</v>
      </c>
      <c r="AE15" s="661">
        <f t="shared" si="5"/>
        <v>0</v>
      </c>
      <c r="AF15" s="661">
        <f t="shared" si="5"/>
        <v>0</v>
      </c>
      <c r="AG15" s="661">
        <f t="shared" si="5"/>
        <v>0</v>
      </c>
      <c r="AH15" s="661">
        <f t="shared" si="5"/>
        <v>0</v>
      </c>
      <c r="AI15" s="661">
        <f t="shared" si="5"/>
        <v>0</v>
      </c>
      <c r="AJ15" s="661">
        <f t="shared" si="5"/>
        <v>0</v>
      </c>
      <c r="AK15" s="661">
        <f t="shared" si="5"/>
        <v>0</v>
      </c>
      <c r="AL15" s="661">
        <f t="shared" si="5"/>
        <v>0</v>
      </c>
      <c r="AM15" s="661">
        <f t="shared" si="5"/>
        <v>0</v>
      </c>
      <c r="AN15" s="661">
        <f t="shared" si="5"/>
        <v>0</v>
      </c>
      <c r="AO15" s="661">
        <f t="shared" si="5"/>
        <v>0</v>
      </c>
      <c r="AP15" s="661">
        <f t="shared" si="5"/>
        <v>0</v>
      </c>
      <c r="AQ15" s="661">
        <f t="shared" si="5"/>
        <v>0</v>
      </c>
      <c r="AR15" s="661">
        <f t="shared" si="5"/>
        <v>0</v>
      </c>
      <c r="AS15" s="661">
        <f t="shared" si="5"/>
        <v>0</v>
      </c>
      <c r="AT15" s="661">
        <f t="shared" si="5"/>
        <v>0</v>
      </c>
      <c r="AU15" s="661">
        <f t="shared" si="5"/>
        <v>0</v>
      </c>
      <c r="AV15" s="661">
        <f t="shared" si="5"/>
        <v>0</v>
      </c>
      <c r="AW15" s="661">
        <f t="shared" si="5"/>
        <v>0</v>
      </c>
      <c r="AX15" s="661">
        <f t="shared" si="5"/>
        <v>0</v>
      </c>
      <c r="AY15" s="661">
        <f t="shared" si="5"/>
        <v>0</v>
      </c>
      <c r="AZ15" s="661">
        <f t="shared" si="5"/>
        <v>0</v>
      </c>
      <c r="BA15" s="661">
        <f t="shared" si="5"/>
        <v>0</v>
      </c>
      <c r="BB15" s="661">
        <f t="shared" si="5"/>
        <v>0</v>
      </c>
      <c r="BC15" s="661">
        <f t="shared" si="5"/>
        <v>0</v>
      </c>
      <c r="BD15" s="661">
        <f t="shared" si="5"/>
        <v>0</v>
      </c>
      <c r="BE15" s="661">
        <f t="shared" si="5"/>
        <v>0</v>
      </c>
      <c r="BF15" s="661">
        <f t="shared" si="5"/>
        <v>0</v>
      </c>
      <c r="BG15" s="661">
        <f t="shared" si="5"/>
        <v>0</v>
      </c>
      <c r="BH15" s="661">
        <f t="shared" si="5"/>
        <v>0</v>
      </c>
      <c r="BI15" s="661">
        <f t="shared" si="5"/>
        <v>0</v>
      </c>
      <c r="BJ15" s="661">
        <f t="shared" si="5"/>
        <v>0</v>
      </c>
      <c r="BK15" s="661">
        <f t="shared" si="5"/>
        <v>0</v>
      </c>
      <c r="BL15" s="661">
        <f t="shared" si="5"/>
        <v>0</v>
      </c>
      <c r="BM15" s="661">
        <f t="shared" si="5"/>
        <v>0</v>
      </c>
      <c r="BN15" s="661">
        <f t="shared" si="5"/>
        <v>0</v>
      </c>
      <c r="BO15" s="661">
        <f t="shared" si="5"/>
        <v>0</v>
      </c>
      <c r="BP15" s="661">
        <f t="shared" si="5"/>
        <v>0</v>
      </c>
      <c r="BQ15" s="661">
        <f t="shared" si="5"/>
        <v>0</v>
      </c>
      <c r="BR15" s="661">
        <f t="shared" si="5"/>
        <v>0</v>
      </c>
      <c r="BS15" s="661">
        <f t="shared" si="5"/>
        <v>0</v>
      </c>
      <c r="BT15" s="661">
        <f t="shared" si="5"/>
        <v>0</v>
      </c>
      <c r="BU15" s="661">
        <f t="shared" si="5"/>
        <v>0</v>
      </c>
    </row>
    <row r="16" spans="1:73" s="31" customFormat="1" ht="15" x14ac:dyDescent="0.35">
      <c r="A16" s="386" t="s">
        <v>137</v>
      </c>
      <c r="B16" s="387" t="s">
        <v>305</v>
      </c>
      <c r="C16" s="457"/>
      <c r="D16" s="388"/>
      <c r="E16" s="389"/>
      <c r="F16" s="662"/>
      <c r="G16" s="662"/>
      <c r="H16" s="662"/>
      <c r="I16" s="662"/>
      <c r="J16" s="662"/>
      <c r="K16" s="662"/>
      <c r="L16" s="662"/>
      <c r="M16" s="662"/>
      <c r="N16" s="662"/>
      <c r="O16" s="662"/>
      <c r="P16" s="662"/>
      <c r="Q16" s="662"/>
      <c r="R16" s="662"/>
      <c r="S16" s="662"/>
      <c r="T16" s="662"/>
      <c r="U16" s="662"/>
      <c r="V16" s="662"/>
      <c r="W16" s="662"/>
      <c r="X16" s="662"/>
      <c r="Y16" s="662"/>
      <c r="Z16" s="662"/>
      <c r="AA16" s="662"/>
      <c r="AB16" s="662"/>
      <c r="AC16" s="662"/>
      <c r="AD16" s="662"/>
      <c r="AE16" s="662"/>
      <c r="AF16" s="662"/>
      <c r="AG16" s="662"/>
      <c r="AH16" s="662"/>
      <c r="AI16" s="662"/>
      <c r="AJ16" s="662"/>
      <c r="AK16" s="662"/>
      <c r="AL16" s="662"/>
      <c r="AM16" s="662"/>
      <c r="AN16" s="662"/>
      <c r="AO16" s="662"/>
      <c r="AP16" s="662"/>
      <c r="AQ16" s="662"/>
      <c r="AR16" s="662"/>
      <c r="AS16" s="662"/>
      <c r="AT16" s="662"/>
      <c r="AU16" s="662"/>
      <c r="AV16" s="662"/>
      <c r="AW16" s="662"/>
      <c r="AX16" s="662"/>
      <c r="AY16" s="662"/>
      <c r="AZ16" s="662"/>
      <c r="BA16" s="662"/>
      <c r="BB16" s="662"/>
      <c r="BC16" s="662"/>
      <c r="BD16" s="662"/>
      <c r="BE16" s="662"/>
      <c r="BF16" s="662"/>
      <c r="BG16" s="662"/>
      <c r="BH16" s="662"/>
      <c r="BI16" s="662"/>
      <c r="BJ16" s="662"/>
      <c r="BK16" s="662"/>
      <c r="BL16" s="662"/>
      <c r="BM16" s="662"/>
      <c r="BN16" s="662"/>
      <c r="BO16" s="662"/>
      <c r="BP16" s="662"/>
      <c r="BQ16" s="662"/>
      <c r="BR16" s="662"/>
      <c r="BS16" s="662"/>
      <c r="BT16" s="662"/>
      <c r="BU16" s="662"/>
    </row>
    <row r="17" spans="1:73" s="31" customFormat="1" ht="42" x14ac:dyDescent="0.35">
      <c r="A17" s="378" t="s">
        <v>138</v>
      </c>
      <c r="B17" s="379" t="s">
        <v>438</v>
      </c>
      <c r="C17" s="458"/>
      <c r="D17" s="390"/>
      <c r="E17" s="391"/>
      <c r="F17" s="662"/>
      <c r="G17" s="662"/>
      <c r="H17" s="662"/>
      <c r="I17" s="662"/>
      <c r="J17" s="662"/>
      <c r="K17" s="662"/>
      <c r="L17" s="662"/>
      <c r="M17" s="662"/>
      <c r="N17" s="662"/>
      <c r="O17" s="662"/>
      <c r="P17" s="662"/>
      <c r="Q17" s="662"/>
      <c r="R17" s="662"/>
      <c r="S17" s="662"/>
      <c r="T17" s="662"/>
      <c r="U17" s="662"/>
      <c r="V17" s="662"/>
      <c r="W17" s="662"/>
      <c r="X17" s="662"/>
      <c r="Y17" s="662"/>
      <c r="Z17" s="662"/>
      <c r="AA17" s="662"/>
      <c r="AB17" s="662"/>
      <c r="AC17" s="662"/>
      <c r="AD17" s="662"/>
      <c r="AE17" s="662"/>
      <c r="AF17" s="662"/>
      <c r="AG17" s="662"/>
      <c r="AH17" s="662"/>
      <c r="AI17" s="662"/>
      <c r="AJ17" s="662"/>
      <c r="AK17" s="662"/>
      <c r="AL17" s="662"/>
      <c r="AM17" s="662"/>
      <c r="AN17" s="662"/>
      <c r="AO17" s="662"/>
      <c r="AP17" s="662"/>
      <c r="AQ17" s="662"/>
      <c r="AR17" s="662"/>
      <c r="AS17" s="662"/>
      <c r="AT17" s="662"/>
      <c r="AU17" s="662"/>
      <c r="AV17" s="662"/>
      <c r="AW17" s="662"/>
      <c r="AX17" s="662"/>
      <c r="AY17" s="662"/>
      <c r="AZ17" s="662"/>
      <c r="BA17" s="662"/>
      <c r="BB17" s="662"/>
      <c r="BC17" s="662"/>
      <c r="BD17" s="662"/>
      <c r="BE17" s="662"/>
      <c r="BF17" s="662"/>
      <c r="BG17" s="662"/>
      <c r="BH17" s="662"/>
      <c r="BI17" s="662"/>
      <c r="BJ17" s="662"/>
      <c r="BK17" s="662"/>
      <c r="BL17" s="662"/>
      <c r="BM17" s="662"/>
      <c r="BN17" s="662"/>
      <c r="BO17" s="662"/>
      <c r="BP17" s="662"/>
      <c r="BQ17" s="662"/>
      <c r="BR17" s="662"/>
      <c r="BS17" s="662"/>
      <c r="BT17" s="662"/>
      <c r="BU17" s="662"/>
    </row>
    <row r="18" spans="1:73" ht="15" x14ac:dyDescent="0.35">
      <c r="A18" s="392" t="s">
        <v>20</v>
      </c>
      <c r="B18" s="380"/>
      <c r="C18" s="457"/>
      <c r="D18" s="381"/>
      <c r="E18" s="380"/>
      <c r="F18" s="662"/>
      <c r="G18" s="662"/>
      <c r="H18" s="662"/>
      <c r="I18" s="662"/>
      <c r="J18" s="662"/>
      <c r="K18" s="662"/>
      <c r="L18" s="662"/>
      <c r="M18" s="662"/>
      <c r="N18" s="662"/>
      <c r="O18" s="662"/>
      <c r="P18" s="662"/>
      <c r="Q18" s="662"/>
      <c r="R18" s="662"/>
      <c r="S18" s="662"/>
      <c r="T18" s="662"/>
      <c r="U18" s="662"/>
      <c r="V18" s="662"/>
      <c r="W18" s="662"/>
      <c r="X18" s="662"/>
      <c r="Y18" s="662"/>
      <c r="Z18" s="662"/>
      <c r="AA18" s="662"/>
      <c r="AB18" s="662"/>
      <c r="AC18" s="662"/>
      <c r="AD18" s="662"/>
      <c r="AE18" s="662"/>
      <c r="AF18" s="662"/>
      <c r="AG18" s="662"/>
      <c r="AH18" s="662"/>
      <c r="AI18" s="662"/>
      <c r="AJ18" s="662"/>
      <c r="AK18" s="662"/>
      <c r="AL18" s="662"/>
      <c r="AM18" s="662"/>
      <c r="AN18" s="662"/>
      <c r="AO18" s="662"/>
      <c r="AP18" s="662"/>
      <c r="AQ18" s="662"/>
      <c r="AR18" s="662"/>
      <c r="AS18" s="662"/>
      <c r="AT18" s="662"/>
      <c r="AU18" s="662"/>
      <c r="AV18" s="662"/>
      <c r="AW18" s="662"/>
      <c r="AX18" s="662"/>
      <c r="AY18" s="662"/>
      <c r="AZ18" s="662"/>
      <c r="BA18" s="662"/>
      <c r="BB18" s="662"/>
      <c r="BC18" s="662"/>
      <c r="BD18" s="662"/>
      <c r="BE18" s="662"/>
      <c r="BF18" s="662"/>
      <c r="BG18" s="662"/>
      <c r="BH18" s="662"/>
      <c r="BI18" s="662"/>
      <c r="BJ18" s="662"/>
      <c r="BK18" s="662"/>
      <c r="BL18" s="662"/>
      <c r="BM18" s="662"/>
      <c r="BN18" s="662"/>
      <c r="BO18" s="662"/>
      <c r="BP18" s="662"/>
      <c r="BQ18" s="662"/>
      <c r="BR18" s="662"/>
      <c r="BS18" s="662"/>
      <c r="BT18" s="662"/>
      <c r="BU18" s="662"/>
    </row>
    <row r="19" spans="1:73" ht="15" x14ac:dyDescent="0.35">
      <c r="A19" s="392" t="s">
        <v>475</v>
      </c>
      <c r="B19" s="380"/>
      <c r="C19" s="457"/>
      <c r="D19" s="381"/>
      <c r="E19" s="380"/>
      <c r="F19" s="662"/>
      <c r="G19" s="662"/>
      <c r="H19" s="662"/>
      <c r="I19" s="662"/>
      <c r="J19" s="662"/>
      <c r="K19" s="662"/>
      <c r="L19" s="662"/>
      <c r="M19" s="662"/>
      <c r="N19" s="662"/>
      <c r="O19" s="662"/>
      <c r="P19" s="662"/>
      <c r="Q19" s="662"/>
      <c r="R19" s="662"/>
      <c r="S19" s="662"/>
      <c r="T19" s="662"/>
      <c r="U19" s="662"/>
      <c r="V19" s="662"/>
      <c r="W19" s="662"/>
      <c r="X19" s="662"/>
      <c r="Y19" s="662"/>
      <c r="Z19" s="662"/>
      <c r="AA19" s="662"/>
      <c r="AB19" s="662"/>
      <c r="AC19" s="662"/>
      <c r="AD19" s="662"/>
      <c r="AE19" s="662"/>
      <c r="AF19" s="662"/>
      <c r="AG19" s="662"/>
      <c r="AH19" s="662"/>
      <c r="AI19" s="662"/>
      <c r="AJ19" s="662"/>
      <c r="AK19" s="662"/>
      <c r="AL19" s="662"/>
      <c r="AM19" s="662"/>
      <c r="AN19" s="662"/>
      <c r="AO19" s="662"/>
      <c r="AP19" s="662"/>
      <c r="AQ19" s="662"/>
      <c r="AR19" s="662"/>
      <c r="AS19" s="662"/>
      <c r="AT19" s="662"/>
      <c r="AU19" s="662"/>
      <c r="AV19" s="662"/>
      <c r="AW19" s="662"/>
      <c r="AX19" s="662"/>
      <c r="AY19" s="662"/>
      <c r="AZ19" s="662"/>
      <c r="BA19" s="662"/>
      <c r="BB19" s="662"/>
      <c r="BC19" s="662"/>
      <c r="BD19" s="662"/>
      <c r="BE19" s="662"/>
      <c r="BF19" s="662"/>
      <c r="BG19" s="662"/>
      <c r="BH19" s="662"/>
      <c r="BI19" s="662"/>
      <c r="BJ19" s="662"/>
      <c r="BK19" s="662"/>
      <c r="BL19" s="662"/>
      <c r="BM19" s="662"/>
      <c r="BN19" s="662"/>
      <c r="BO19" s="662"/>
      <c r="BP19" s="662"/>
      <c r="BQ19" s="662"/>
      <c r="BR19" s="662"/>
      <c r="BS19" s="662"/>
      <c r="BT19" s="662"/>
      <c r="BU19" s="662"/>
    </row>
    <row r="20" spans="1:73" ht="27" x14ac:dyDescent="0.3">
      <c r="A20" s="68" t="s">
        <v>9</v>
      </c>
      <c r="B20" s="69"/>
      <c r="C20" s="494"/>
      <c r="D20" s="70"/>
      <c r="E20" s="69"/>
      <c r="F20" s="666">
        <f t="shared" ref="F20:Y20" si="6">F15+F18+F19</f>
        <v>0</v>
      </c>
      <c r="G20" s="666">
        <f t="shared" si="6"/>
        <v>0</v>
      </c>
      <c r="H20" s="666">
        <f t="shared" si="6"/>
        <v>0</v>
      </c>
      <c r="I20" s="666">
        <f>I15+I18+I19</f>
        <v>0</v>
      </c>
      <c r="J20" s="666">
        <f>J15+J18+J19</f>
        <v>0</v>
      </c>
      <c r="K20" s="666">
        <f t="shared" si="6"/>
        <v>0</v>
      </c>
      <c r="L20" s="666">
        <f t="shared" si="6"/>
        <v>0</v>
      </c>
      <c r="M20" s="666">
        <f t="shared" si="6"/>
        <v>0</v>
      </c>
      <c r="N20" s="666">
        <f t="shared" si="6"/>
        <v>0</v>
      </c>
      <c r="O20" s="666">
        <f t="shared" si="6"/>
        <v>0</v>
      </c>
      <c r="P20" s="666">
        <f t="shared" si="6"/>
        <v>0</v>
      </c>
      <c r="Q20" s="666">
        <f t="shared" si="6"/>
        <v>0</v>
      </c>
      <c r="R20" s="666">
        <f t="shared" si="6"/>
        <v>0</v>
      </c>
      <c r="S20" s="666">
        <f t="shared" si="6"/>
        <v>0</v>
      </c>
      <c r="T20" s="666">
        <f t="shared" si="6"/>
        <v>0</v>
      </c>
      <c r="U20" s="666">
        <f t="shared" si="6"/>
        <v>0</v>
      </c>
      <c r="V20" s="666">
        <f t="shared" si="6"/>
        <v>0</v>
      </c>
      <c r="W20" s="666">
        <f t="shared" si="6"/>
        <v>0</v>
      </c>
      <c r="X20" s="666">
        <f t="shared" si="6"/>
        <v>0</v>
      </c>
      <c r="Y20" s="666">
        <f t="shared" si="6"/>
        <v>0</v>
      </c>
      <c r="Z20" s="666">
        <f t="shared" ref="Z20:BU20" si="7">Z15+Z18+Z19</f>
        <v>0</v>
      </c>
      <c r="AA20" s="666">
        <f t="shared" si="7"/>
        <v>0</v>
      </c>
      <c r="AB20" s="666">
        <f t="shared" si="7"/>
        <v>0</v>
      </c>
      <c r="AC20" s="666">
        <f t="shared" si="7"/>
        <v>0</v>
      </c>
      <c r="AD20" s="666">
        <f t="shared" si="7"/>
        <v>0</v>
      </c>
      <c r="AE20" s="666">
        <f t="shared" si="7"/>
        <v>0</v>
      </c>
      <c r="AF20" s="666">
        <f t="shared" si="7"/>
        <v>0</v>
      </c>
      <c r="AG20" s="666">
        <f t="shared" si="7"/>
        <v>0</v>
      </c>
      <c r="AH20" s="666">
        <f t="shared" si="7"/>
        <v>0</v>
      </c>
      <c r="AI20" s="666">
        <f t="shared" si="7"/>
        <v>0</v>
      </c>
      <c r="AJ20" s="666">
        <f t="shared" si="7"/>
        <v>0</v>
      </c>
      <c r="AK20" s="666">
        <f t="shared" si="7"/>
        <v>0</v>
      </c>
      <c r="AL20" s="666">
        <f t="shared" si="7"/>
        <v>0</v>
      </c>
      <c r="AM20" s="666">
        <f t="shared" si="7"/>
        <v>0</v>
      </c>
      <c r="AN20" s="666">
        <f t="shared" si="7"/>
        <v>0</v>
      </c>
      <c r="AO20" s="666">
        <f t="shared" si="7"/>
        <v>0</v>
      </c>
      <c r="AP20" s="666">
        <f t="shared" si="7"/>
        <v>0</v>
      </c>
      <c r="AQ20" s="666">
        <f t="shared" si="7"/>
        <v>0</v>
      </c>
      <c r="AR20" s="666">
        <f t="shared" si="7"/>
        <v>0</v>
      </c>
      <c r="AS20" s="666">
        <f t="shared" si="7"/>
        <v>0</v>
      </c>
      <c r="AT20" s="666">
        <f t="shared" si="7"/>
        <v>0</v>
      </c>
      <c r="AU20" s="666">
        <f t="shared" si="7"/>
        <v>0</v>
      </c>
      <c r="AV20" s="666">
        <f t="shared" si="7"/>
        <v>0</v>
      </c>
      <c r="AW20" s="666">
        <f t="shared" si="7"/>
        <v>0</v>
      </c>
      <c r="AX20" s="666">
        <f t="shared" si="7"/>
        <v>0</v>
      </c>
      <c r="AY20" s="666">
        <f t="shared" si="7"/>
        <v>0</v>
      </c>
      <c r="AZ20" s="666">
        <f t="shared" si="7"/>
        <v>0</v>
      </c>
      <c r="BA20" s="666">
        <f t="shared" si="7"/>
        <v>0</v>
      </c>
      <c r="BB20" s="666">
        <f t="shared" si="7"/>
        <v>0</v>
      </c>
      <c r="BC20" s="666">
        <f t="shared" si="7"/>
        <v>0</v>
      </c>
      <c r="BD20" s="666">
        <f t="shared" si="7"/>
        <v>0</v>
      </c>
      <c r="BE20" s="666">
        <f t="shared" si="7"/>
        <v>0</v>
      </c>
      <c r="BF20" s="666">
        <f t="shared" si="7"/>
        <v>0</v>
      </c>
      <c r="BG20" s="666">
        <f t="shared" si="7"/>
        <v>0</v>
      </c>
      <c r="BH20" s="666">
        <f t="shared" si="7"/>
        <v>0</v>
      </c>
      <c r="BI20" s="666">
        <f t="shared" si="7"/>
        <v>0</v>
      </c>
      <c r="BJ20" s="666">
        <f t="shared" si="7"/>
        <v>0</v>
      </c>
      <c r="BK20" s="666">
        <f t="shared" si="7"/>
        <v>0</v>
      </c>
      <c r="BL20" s="666">
        <f t="shared" si="7"/>
        <v>0</v>
      </c>
      <c r="BM20" s="666">
        <f t="shared" si="7"/>
        <v>0</v>
      </c>
      <c r="BN20" s="666">
        <f t="shared" si="7"/>
        <v>0</v>
      </c>
      <c r="BO20" s="666">
        <f t="shared" si="7"/>
        <v>0</v>
      </c>
      <c r="BP20" s="666">
        <f t="shared" si="7"/>
        <v>0</v>
      </c>
      <c r="BQ20" s="666">
        <f t="shared" si="7"/>
        <v>0</v>
      </c>
      <c r="BR20" s="666">
        <f t="shared" si="7"/>
        <v>0</v>
      </c>
      <c r="BS20" s="666">
        <f t="shared" si="7"/>
        <v>0</v>
      </c>
      <c r="BT20" s="666">
        <f t="shared" si="7"/>
        <v>0</v>
      </c>
      <c r="BU20" s="666">
        <f t="shared" si="7"/>
        <v>0</v>
      </c>
    </row>
    <row r="21" spans="1:73" ht="15" x14ac:dyDescent="0.35">
      <c r="A21" s="60" t="s">
        <v>10</v>
      </c>
      <c r="B21" s="66"/>
      <c r="C21" s="492"/>
      <c r="D21" s="67"/>
      <c r="E21" s="66"/>
      <c r="F21" s="661">
        <f>+F22+F23</f>
        <v>0</v>
      </c>
      <c r="G21" s="661">
        <f t="shared" ref="G21:S21" si="8">+G22+G23</f>
        <v>0</v>
      </c>
      <c r="H21" s="661">
        <f t="shared" si="8"/>
        <v>0</v>
      </c>
      <c r="I21" s="661">
        <f t="shared" ref="I21" si="9">+I22+I23</f>
        <v>0</v>
      </c>
      <c r="J21" s="661">
        <f t="shared" si="8"/>
        <v>0</v>
      </c>
      <c r="K21" s="661">
        <f t="shared" si="8"/>
        <v>0</v>
      </c>
      <c r="L21" s="661">
        <f t="shared" si="8"/>
        <v>0</v>
      </c>
      <c r="M21" s="661">
        <f t="shared" si="8"/>
        <v>0</v>
      </c>
      <c r="N21" s="661">
        <f t="shared" si="8"/>
        <v>0</v>
      </c>
      <c r="O21" s="661">
        <f t="shared" si="8"/>
        <v>0</v>
      </c>
      <c r="P21" s="661">
        <f t="shared" si="8"/>
        <v>0</v>
      </c>
      <c r="Q21" s="661">
        <f t="shared" si="8"/>
        <v>0</v>
      </c>
      <c r="R21" s="661">
        <f t="shared" si="8"/>
        <v>0</v>
      </c>
      <c r="S21" s="661">
        <f t="shared" si="8"/>
        <v>0</v>
      </c>
      <c r="T21" s="661">
        <f t="shared" ref="T21" si="10">+T22+T23</f>
        <v>0</v>
      </c>
      <c r="U21" s="661">
        <f t="shared" ref="U21" si="11">+U22+U23</f>
        <v>0</v>
      </c>
      <c r="V21" s="661">
        <f t="shared" ref="V21" si="12">+V22+V23</f>
        <v>0</v>
      </c>
      <c r="W21" s="661">
        <f t="shared" ref="W21" si="13">+W22+W23</f>
        <v>0</v>
      </c>
      <c r="X21" s="661">
        <f t="shared" ref="X21:BT21" si="14">+X22+X23</f>
        <v>0</v>
      </c>
      <c r="Y21" s="661">
        <f t="shared" ref="Y21:BU21" si="15">+Y22+Y23</f>
        <v>0</v>
      </c>
      <c r="Z21" s="661">
        <f t="shared" si="14"/>
        <v>0</v>
      </c>
      <c r="AA21" s="661">
        <f t="shared" si="15"/>
        <v>0</v>
      </c>
      <c r="AB21" s="661">
        <f t="shared" si="14"/>
        <v>0</v>
      </c>
      <c r="AC21" s="661">
        <f t="shared" si="15"/>
        <v>0</v>
      </c>
      <c r="AD21" s="661">
        <f t="shared" si="14"/>
        <v>0</v>
      </c>
      <c r="AE21" s="661">
        <f t="shared" si="15"/>
        <v>0</v>
      </c>
      <c r="AF21" s="661">
        <f t="shared" si="14"/>
        <v>0</v>
      </c>
      <c r="AG21" s="661">
        <f t="shared" si="15"/>
        <v>0</v>
      </c>
      <c r="AH21" s="661">
        <f t="shared" si="14"/>
        <v>0</v>
      </c>
      <c r="AI21" s="661">
        <f t="shared" si="15"/>
        <v>0</v>
      </c>
      <c r="AJ21" s="661">
        <f t="shared" si="14"/>
        <v>0</v>
      </c>
      <c r="AK21" s="661">
        <f t="shared" si="15"/>
        <v>0</v>
      </c>
      <c r="AL21" s="661">
        <f t="shared" si="14"/>
        <v>0</v>
      </c>
      <c r="AM21" s="661">
        <f t="shared" si="15"/>
        <v>0</v>
      </c>
      <c r="AN21" s="661">
        <f t="shared" si="14"/>
        <v>0</v>
      </c>
      <c r="AO21" s="661">
        <f t="shared" si="15"/>
        <v>0</v>
      </c>
      <c r="AP21" s="661">
        <f t="shared" si="14"/>
        <v>0</v>
      </c>
      <c r="AQ21" s="661">
        <f t="shared" si="15"/>
        <v>0</v>
      </c>
      <c r="AR21" s="661">
        <f t="shared" si="14"/>
        <v>0</v>
      </c>
      <c r="AS21" s="661">
        <f t="shared" si="15"/>
        <v>0</v>
      </c>
      <c r="AT21" s="661">
        <f t="shared" si="14"/>
        <v>0</v>
      </c>
      <c r="AU21" s="661">
        <f t="shared" si="15"/>
        <v>0</v>
      </c>
      <c r="AV21" s="661">
        <f t="shared" si="14"/>
        <v>0</v>
      </c>
      <c r="AW21" s="661">
        <f t="shared" si="15"/>
        <v>0</v>
      </c>
      <c r="AX21" s="661">
        <f t="shared" si="14"/>
        <v>0</v>
      </c>
      <c r="AY21" s="661">
        <f t="shared" si="15"/>
        <v>0</v>
      </c>
      <c r="AZ21" s="661">
        <f t="shared" si="14"/>
        <v>0</v>
      </c>
      <c r="BA21" s="661">
        <f t="shared" si="15"/>
        <v>0</v>
      </c>
      <c r="BB21" s="661">
        <f t="shared" si="14"/>
        <v>0</v>
      </c>
      <c r="BC21" s="661">
        <f t="shared" si="15"/>
        <v>0</v>
      </c>
      <c r="BD21" s="661">
        <f t="shared" si="14"/>
        <v>0</v>
      </c>
      <c r="BE21" s="661">
        <f t="shared" si="15"/>
        <v>0</v>
      </c>
      <c r="BF21" s="661">
        <f t="shared" si="14"/>
        <v>0</v>
      </c>
      <c r="BG21" s="661">
        <f t="shared" si="15"/>
        <v>0</v>
      </c>
      <c r="BH21" s="661">
        <f t="shared" si="14"/>
        <v>0</v>
      </c>
      <c r="BI21" s="661">
        <f t="shared" si="15"/>
        <v>0</v>
      </c>
      <c r="BJ21" s="661">
        <f t="shared" si="14"/>
        <v>0</v>
      </c>
      <c r="BK21" s="661">
        <f t="shared" si="15"/>
        <v>0</v>
      </c>
      <c r="BL21" s="661">
        <f t="shared" si="14"/>
        <v>0</v>
      </c>
      <c r="BM21" s="661">
        <f t="shared" si="15"/>
        <v>0</v>
      </c>
      <c r="BN21" s="661">
        <f t="shared" si="14"/>
        <v>0</v>
      </c>
      <c r="BO21" s="661">
        <f t="shared" si="15"/>
        <v>0</v>
      </c>
      <c r="BP21" s="661">
        <f t="shared" si="14"/>
        <v>0</v>
      </c>
      <c r="BQ21" s="661">
        <f t="shared" si="15"/>
        <v>0</v>
      </c>
      <c r="BR21" s="661">
        <f t="shared" si="14"/>
        <v>0</v>
      </c>
      <c r="BS21" s="661">
        <f t="shared" si="15"/>
        <v>0</v>
      </c>
      <c r="BT21" s="661">
        <f t="shared" si="14"/>
        <v>0</v>
      </c>
      <c r="BU21" s="661">
        <f t="shared" si="15"/>
        <v>0</v>
      </c>
    </row>
    <row r="22" spans="1:73" s="83" customFormat="1" ht="15" x14ac:dyDescent="0.35">
      <c r="A22" s="393" t="s">
        <v>140</v>
      </c>
      <c r="B22" s="394"/>
      <c r="C22" s="495"/>
      <c r="D22" s="395"/>
      <c r="E22" s="394"/>
      <c r="F22" s="662"/>
      <c r="G22" s="662"/>
      <c r="H22" s="662"/>
      <c r="I22" s="662"/>
      <c r="J22" s="662"/>
      <c r="K22" s="662"/>
      <c r="L22" s="662"/>
      <c r="M22" s="662"/>
      <c r="N22" s="662"/>
      <c r="O22" s="662"/>
      <c r="P22" s="662"/>
      <c r="Q22" s="662"/>
      <c r="R22" s="662"/>
      <c r="S22" s="662"/>
      <c r="T22" s="662"/>
      <c r="U22" s="662"/>
      <c r="V22" s="662"/>
      <c r="W22" s="662"/>
      <c r="X22" s="662"/>
      <c r="Y22" s="662"/>
      <c r="Z22" s="662"/>
      <c r="AA22" s="662"/>
      <c r="AB22" s="662"/>
      <c r="AC22" s="662"/>
      <c r="AD22" s="662"/>
      <c r="AE22" s="662"/>
      <c r="AF22" s="662"/>
      <c r="AG22" s="662"/>
      <c r="AH22" s="662"/>
      <c r="AI22" s="662"/>
      <c r="AJ22" s="662"/>
      <c r="AK22" s="662"/>
      <c r="AL22" s="662"/>
      <c r="AM22" s="662"/>
      <c r="AN22" s="662"/>
      <c r="AO22" s="662"/>
      <c r="AP22" s="662"/>
      <c r="AQ22" s="662"/>
      <c r="AR22" s="662"/>
      <c r="AS22" s="662"/>
      <c r="AT22" s="662"/>
      <c r="AU22" s="662"/>
      <c r="AV22" s="662"/>
      <c r="AW22" s="662"/>
      <c r="AX22" s="662"/>
      <c r="AY22" s="662"/>
      <c r="AZ22" s="662"/>
      <c r="BA22" s="662"/>
      <c r="BB22" s="662"/>
      <c r="BC22" s="662"/>
      <c r="BD22" s="662"/>
      <c r="BE22" s="662"/>
      <c r="BF22" s="662"/>
      <c r="BG22" s="662"/>
      <c r="BH22" s="662"/>
      <c r="BI22" s="662"/>
      <c r="BJ22" s="662"/>
      <c r="BK22" s="662"/>
      <c r="BL22" s="662"/>
      <c r="BM22" s="662"/>
      <c r="BN22" s="662"/>
      <c r="BO22" s="662"/>
      <c r="BP22" s="662"/>
      <c r="BQ22" s="662"/>
      <c r="BR22" s="662"/>
      <c r="BS22" s="662"/>
      <c r="BT22" s="662"/>
      <c r="BU22" s="662"/>
    </row>
    <row r="23" spans="1:73" s="83" customFormat="1" ht="15" x14ac:dyDescent="0.35">
      <c r="A23" s="393" t="s">
        <v>141</v>
      </c>
      <c r="B23" s="394"/>
      <c r="C23" s="495"/>
      <c r="D23" s="395"/>
      <c r="E23" s="394"/>
      <c r="F23" s="662"/>
      <c r="G23" s="662"/>
      <c r="H23" s="662"/>
      <c r="I23" s="662"/>
      <c r="J23" s="662"/>
      <c r="K23" s="662"/>
      <c r="L23" s="662"/>
      <c r="M23" s="662"/>
      <c r="N23" s="662"/>
      <c r="O23" s="662"/>
      <c r="P23" s="662"/>
      <c r="Q23" s="662"/>
      <c r="R23" s="662"/>
      <c r="S23" s="662"/>
      <c r="T23" s="662"/>
      <c r="U23" s="662"/>
      <c r="V23" s="662"/>
      <c r="W23" s="662"/>
      <c r="X23" s="662"/>
      <c r="Y23" s="662"/>
      <c r="Z23" s="662"/>
      <c r="AA23" s="662"/>
      <c r="AB23" s="662"/>
      <c r="AC23" s="662"/>
      <c r="AD23" s="662"/>
      <c r="AE23" s="662"/>
      <c r="AF23" s="662"/>
      <c r="AG23" s="662"/>
      <c r="AH23" s="662"/>
      <c r="AI23" s="662"/>
      <c r="AJ23" s="662"/>
      <c r="AK23" s="662"/>
      <c r="AL23" s="662"/>
      <c r="AM23" s="662"/>
      <c r="AN23" s="662"/>
      <c r="AO23" s="662"/>
      <c r="AP23" s="662"/>
      <c r="AQ23" s="662"/>
      <c r="AR23" s="662"/>
      <c r="AS23" s="662"/>
      <c r="AT23" s="662"/>
      <c r="AU23" s="662"/>
      <c r="AV23" s="662"/>
      <c r="AW23" s="662"/>
      <c r="AX23" s="662"/>
      <c r="AY23" s="662"/>
      <c r="AZ23" s="662"/>
      <c r="BA23" s="662"/>
      <c r="BB23" s="662"/>
      <c r="BC23" s="662"/>
      <c r="BD23" s="662"/>
      <c r="BE23" s="662"/>
      <c r="BF23" s="662"/>
      <c r="BG23" s="662"/>
      <c r="BH23" s="662"/>
      <c r="BI23" s="662"/>
      <c r="BJ23" s="662"/>
      <c r="BK23" s="662"/>
      <c r="BL23" s="662"/>
      <c r="BM23" s="662"/>
      <c r="BN23" s="662"/>
      <c r="BO23" s="662"/>
      <c r="BP23" s="662"/>
      <c r="BQ23" s="662"/>
      <c r="BR23" s="662"/>
      <c r="BS23" s="662"/>
      <c r="BT23" s="662"/>
      <c r="BU23" s="662"/>
    </row>
    <row r="24" spans="1:73" s="22" customFormat="1" ht="15" x14ac:dyDescent="0.35">
      <c r="A24" s="392" t="s">
        <v>11</v>
      </c>
      <c r="B24" s="380"/>
      <c r="C24" s="457"/>
      <c r="D24" s="381"/>
      <c r="E24" s="380"/>
      <c r="F24" s="662"/>
      <c r="G24" s="662"/>
      <c r="H24" s="662"/>
      <c r="I24" s="662"/>
      <c r="J24" s="662"/>
      <c r="K24" s="662"/>
      <c r="L24" s="662"/>
      <c r="M24" s="662"/>
      <c r="N24" s="662"/>
      <c r="O24" s="662"/>
      <c r="P24" s="662"/>
      <c r="Q24" s="662"/>
      <c r="R24" s="662"/>
      <c r="S24" s="662"/>
      <c r="T24" s="662"/>
      <c r="U24" s="662"/>
      <c r="V24" s="662"/>
      <c r="W24" s="662"/>
      <c r="X24" s="662"/>
      <c r="Y24" s="662"/>
      <c r="Z24" s="662"/>
      <c r="AA24" s="662"/>
      <c r="AB24" s="662"/>
      <c r="AC24" s="662"/>
      <c r="AD24" s="662"/>
      <c r="AE24" s="662"/>
      <c r="AF24" s="662"/>
      <c r="AG24" s="662"/>
      <c r="AH24" s="662"/>
      <c r="AI24" s="662"/>
      <c r="AJ24" s="662"/>
      <c r="AK24" s="662"/>
      <c r="AL24" s="662"/>
      <c r="AM24" s="662"/>
      <c r="AN24" s="662"/>
      <c r="AO24" s="662"/>
      <c r="AP24" s="662"/>
      <c r="AQ24" s="662"/>
      <c r="AR24" s="662"/>
      <c r="AS24" s="662"/>
      <c r="AT24" s="662"/>
      <c r="AU24" s="662"/>
      <c r="AV24" s="662"/>
      <c r="AW24" s="662"/>
      <c r="AX24" s="662"/>
      <c r="AY24" s="662"/>
      <c r="AZ24" s="662"/>
      <c r="BA24" s="662"/>
      <c r="BB24" s="662"/>
      <c r="BC24" s="662"/>
      <c r="BD24" s="662"/>
      <c r="BE24" s="662"/>
      <c r="BF24" s="662"/>
      <c r="BG24" s="662"/>
      <c r="BH24" s="662"/>
      <c r="BI24" s="662"/>
      <c r="BJ24" s="662"/>
      <c r="BK24" s="662"/>
      <c r="BL24" s="662"/>
      <c r="BM24" s="662"/>
      <c r="BN24" s="662"/>
      <c r="BO24" s="662"/>
      <c r="BP24" s="662"/>
      <c r="BQ24" s="662"/>
      <c r="BR24" s="662"/>
      <c r="BS24" s="662"/>
      <c r="BT24" s="662"/>
      <c r="BU24" s="662"/>
    </row>
    <row r="25" spans="1:73" s="22" customFormat="1" ht="15" x14ac:dyDescent="0.35">
      <c r="A25" s="392" t="s">
        <v>467</v>
      </c>
      <c r="B25" s="952" t="s">
        <v>440</v>
      </c>
      <c r="C25" s="457"/>
      <c r="D25" s="397"/>
      <c r="E25" s="396"/>
      <c r="F25" s="662"/>
      <c r="G25" s="662"/>
      <c r="H25" s="662"/>
      <c r="I25" s="662"/>
      <c r="J25" s="662"/>
      <c r="K25" s="662"/>
      <c r="L25" s="662"/>
      <c r="M25" s="662"/>
      <c r="N25" s="662"/>
      <c r="O25" s="662"/>
      <c r="P25" s="662"/>
      <c r="Q25" s="662"/>
      <c r="R25" s="662"/>
      <c r="S25" s="662"/>
      <c r="T25" s="662"/>
      <c r="U25" s="662"/>
      <c r="V25" s="662"/>
      <c r="W25" s="662"/>
      <c r="X25" s="662"/>
      <c r="Y25" s="662"/>
      <c r="Z25" s="662"/>
      <c r="AA25" s="662"/>
      <c r="AB25" s="662"/>
      <c r="AC25" s="662"/>
      <c r="AD25" s="662"/>
      <c r="AE25" s="662"/>
      <c r="AF25" s="662"/>
      <c r="AG25" s="662"/>
      <c r="AH25" s="662"/>
      <c r="AI25" s="662"/>
      <c r="AJ25" s="662"/>
      <c r="AK25" s="662"/>
      <c r="AL25" s="662"/>
      <c r="AM25" s="662"/>
      <c r="AN25" s="662"/>
      <c r="AO25" s="662"/>
      <c r="AP25" s="662"/>
      <c r="AQ25" s="662"/>
      <c r="AR25" s="662"/>
      <c r="AS25" s="662"/>
      <c r="AT25" s="662"/>
      <c r="AU25" s="662"/>
      <c r="AV25" s="662"/>
      <c r="AW25" s="662"/>
      <c r="AX25" s="662"/>
      <c r="AY25" s="662"/>
      <c r="AZ25" s="662"/>
      <c r="BA25" s="662"/>
      <c r="BB25" s="662"/>
      <c r="BC25" s="662"/>
      <c r="BD25" s="662"/>
      <c r="BE25" s="662"/>
      <c r="BF25" s="662"/>
      <c r="BG25" s="662"/>
      <c r="BH25" s="662"/>
      <c r="BI25" s="662"/>
      <c r="BJ25" s="662"/>
      <c r="BK25" s="662"/>
      <c r="BL25" s="662"/>
      <c r="BM25" s="662"/>
      <c r="BN25" s="662"/>
      <c r="BO25" s="662"/>
      <c r="BP25" s="662"/>
      <c r="BQ25" s="662"/>
      <c r="BR25" s="662"/>
      <c r="BS25" s="662"/>
      <c r="BT25" s="662"/>
      <c r="BU25" s="662"/>
    </row>
    <row r="26" spans="1:73" s="22" customFormat="1" ht="15" x14ac:dyDescent="0.35">
      <c r="A26" s="392" t="s">
        <v>13</v>
      </c>
      <c r="B26" s="952"/>
      <c r="C26" s="457"/>
      <c r="D26" s="397"/>
      <c r="E26" s="396"/>
      <c r="F26" s="662"/>
      <c r="G26" s="662"/>
      <c r="H26" s="662"/>
      <c r="I26" s="662"/>
      <c r="J26" s="662"/>
      <c r="K26" s="662"/>
      <c r="L26" s="662"/>
      <c r="M26" s="662"/>
      <c r="N26" s="662"/>
      <c r="O26" s="662"/>
      <c r="P26" s="662"/>
      <c r="Q26" s="662"/>
      <c r="R26" s="662"/>
      <c r="S26" s="662"/>
      <c r="T26" s="662"/>
      <c r="U26" s="662"/>
      <c r="V26" s="662"/>
      <c r="W26" s="662"/>
      <c r="X26" s="662"/>
      <c r="Y26" s="662"/>
      <c r="Z26" s="662"/>
      <c r="AA26" s="662"/>
      <c r="AB26" s="662"/>
      <c r="AC26" s="662"/>
      <c r="AD26" s="662"/>
      <c r="AE26" s="662"/>
      <c r="AF26" s="662"/>
      <c r="AG26" s="662"/>
      <c r="AH26" s="662"/>
      <c r="AI26" s="662"/>
      <c r="AJ26" s="662"/>
      <c r="AK26" s="662"/>
      <c r="AL26" s="662"/>
      <c r="AM26" s="662"/>
      <c r="AN26" s="662"/>
      <c r="AO26" s="662"/>
      <c r="AP26" s="662"/>
      <c r="AQ26" s="662"/>
      <c r="AR26" s="662"/>
      <c r="AS26" s="662"/>
      <c r="AT26" s="662"/>
      <c r="AU26" s="662"/>
      <c r="AV26" s="662"/>
      <c r="AW26" s="662"/>
      <c r="AX26" s="662"/>
      <c r="AY26" s="662"/>
      <c r="AZ26" s="662"/>
      <c r="BA26" s="662"/>
      <c r="BB26" s="662"/>
      <c r="BC26" s="662"/>
      <c r="BD26" s="662"/>
      <c r="BE26" s="662"/>
      <c r="BF26" s="662"/>
      <c r="BG26" s="662"/>
      <c r="BH26" s="662"/>
      <c r="BI26" s="662"/>
      <c r="BJ26" s="662"/>
      <c r="BK26" s="662"/>
      <c r="BL26" s="662"/>
      <c r="BM26" s="662"/>
      <c r="BN26" s="662"/>
      <c r="BO26" s="662"/>
      <c r="BP26" s="662"/>
      <c r="BQ26" s="662"/>
      <c r="BR26" s="662"/>
      <c r="BS26" s="662"/>
      <c r="BT26" s="662"/>
      <c r="BU26" s="662"/>
    </row>
    <row r="27" spans="1:73" s="22" customFormat="1" ht="15" x14ac:dyDescent="0.35">
      <c r="A27" s="392" t="s">
        <v>471</v>
      </c>
      <c r="B27" s="952" t="s">
        <v>470</v>
      </c>
      <c r="C27" s="457"/>
      <c r="D27" s="397"/>
      <c r="E27" s="396"/>
      <c r="F27" s="662"/>
      <c r="G27" s="662"/>
      <c r="H27" s="662"/>
      <c r="I27" s="662"/>
      <c r="J27" s="662"/>
      <c r="K27" s="662"/>
      <c r="L27" s="662"/>
      <c r="M27" s="662"/>
      <c r="N27" s="662"/>
      <c r="O27" s="662"/>
      <c r="P27" s="662"/>
      <c r="Q27" s="662"/>
      <c r="R27" s="662"/>
      <c r="S27" s="662"/>
      <c r="T27" s="662"/>
      <c r="U27" s="662"/>
      <c r="V27" s="662"/>
      <c r="W27" s="662"/>
      <c r="X27" s="662"/>
      <c r="Y27" s="662"/>
      <c r="Z27" s="662"/>
      <c r="AA27" s="662"/>
      <c r="AB27" s="662"/>
      <c r="AC27" s="662"/>
      <c r="AD27" s="662"/>
      <c r="AE27" s="662"/>
      <c r="AF27" s="662"/>
      <c r="AG27" s="662"/>
      <c r="AH27" s="662"/>
      <c r="AI27" s="662"/>
      <c r="AJ27" s="662"/>
      <c r="AK27" s="662"/>
      <c r="AL27" s="662"/>
      <c r="AM27" s="662"/>
      <c r="AN27" s="662"/>
      <c r="AO27" s="662"/>
      <c r="AP27" s="662"/>
      <c r="AQ27" s="662"/>
      <c r="AR27" s="662"/>
      <c r="AS27" s="662"/>
      <c r="AT27" s="662"/>
      <c r="AU27" s="662"/>
      <c r="AV27" s="662"/>
      <c r="AW27" s="662"/>
      <c r="AX27" s="662"/>
      <c r="AY27" s="662"/>
      <c r="AZ27" s="662"/>
      <c r="BA27" s="662"/>
      <c r="BB27" s="662"/>
      <c r="BC27" s="662"/>
      <c r="BD27" s="662"/>
      <c r="BE27" s="662"/>
      <c r="BF27" s="662"/>
      <c r="BG27" s="662"/>
      <c r="BH27" s="662"/>
      <c r="BI27" s="662"/>
      <c r="BJ27" s="662"/>
      <c r="BK27" s="662"/>
      <c r="BL27" s="662"/>
      <c r="BM27" s="662"/>
      <c r="BN27" s="662"/>
      <c r="BO27" s="662"/>
      <c r="BP27" s="662"/>
      <c r="BQ27" s="662"/>
      <c r="BR27" s="662"/>
      <c r="BS27" s="662"/>
      <c r="BT27" s="662"/>
      <c r="BU27" s="662"/>
    </row>
    <row r="28" spans="1:73" s="22" customFormat="1" ht="15" x14ac:dyDescent="0.35">
      <c r="A28" s="392" t="s">
        <v>465</v>
      </c>
      <c r="B28" s="952"/>
      <c r="C28" s="457"/>
      <c r="D28" s="397"/>
      <c r="E28" s="396"/>
      <c r="F28" s="662"/>
      <c r="G28" s="662"/>
      <c r="H28" s="662"/>
      <c r="I28" s="662"/>
      <c r="J28" s="662"/>
      <c r="K28" s="662"/>
      <c r="L28" s="662"/>
      <c r="M28" s="662"/>
      <c r="N28" s="662"/>
      <c r="O28" s="662"/>
      <c r="P28" s="662"/>
      <c r="Q28" s="662"/>
      <c r="R28" s="662"/>
      <c r="S28" s="662"/>
      <c r="T28" s="662"/>
      <c r="U28" s="662"/>
      <c r="V28" s="662"/>
      <c r="W28" s="662"/>
      <c r="X28" s="662"/>
      <c r="Y28" s="662"/>
      <c r="Z28" s="662"/>
      <c r="AA28" s="662"/>
      <c r="AB28" s="662"/>
      <c r="AC28" s="662"/>
      <c r="AD28" s="662"/>
      <c r="AE28" s="662"/>
      <c r="AF28" s="662"/>
      <c r="AG28" s="662"/>
      <c r="AH28" s="662"/>
      <c r="AI28" s="662"/>
      <c r="AJ28" s="662"/>
      <c r="AK28" s="662"/>
      <c r="AL28" s="662"/>
      <c r="AM28" s="662"/>
      <c r="AN28" s="662"/>
      <c r="AO28" s="662"/>
      <c r="AP28" s="662"/>
      <c r="AQ28" s="662"/>
      <c r="AR28" s="662"/>
      <c r="AS28" s="662"/>
      <c r="AT28" s="662"/>
      <c r="AU28" s="662"/>
      <c r="AV28" s="662"/>
      <c r="AW28" s="662"/>
      <c r="AX28" s="662"/>
      <c r="AY28" s="662"/>
      <c r="AZ28" s="662"/>
      <c r="BA28" s="662"/>
      <c r="BB28" s="662"/>
      <c r="BC28" s="662"/>
      <c r="BD28" s="662"/>
      <c r="BE28" s="662"/>
      <c r="BF28" s="662"/>
      <c r="BG28" s="662"/>
      <c r="BH28" s="662"/>
      <c r="BI28" s="662"/>
      <c r="BJ28" s="662"/>
      <c r="BK28" s="662"/>
      <c r="BL28" s="662"/>
      <c r="BM28" s="662"/>
      <c r="BN28" s="662"/>
      <c r="BO28" s="662"/>
      <c r="BP28" s="662"/>
      <c r="BQ28" s="662"/>
      <c r="BR28" s="662"/>
      <c r="BS28" s="662"/>
      <c r="BT28" s="662"/>
      <c r="BU28" s="662"/>
    </row>
    <row r="29" spans="1:73" s="84" customFormat="1" ht="15" x14ac:dyDescent="0.35">
      <c r="A29" s="386" t="s">
        <v>135</v>
      </c>
      <c r="B29" s="398" t="s">
        <v>468</v>
      </c>
      <c r="C29" s="457"/>
      <c r="D29" s="399"/>
      <c r="E29" s="382"/>
      <c r="F29" s="662"/>
      <c r="G29" s="662"/>
      <c r="H29" s="662"/>
      <c r="I29" s="662"/>
      <c r="J29" s="662"/>
      <c r="K29" s="662"/>
      <c r="L29" s="662"/>
      <c r="M29" s="662"/>
      <c r="N29" s="662"/>
      <c r="O29" s="662"/>
      <c r="P29" s="662"/>
      <c r="Q29" s="662"/>
      <c r="R29" s="662"/>
      <c r="S29" s="662"/>
      <c r="T29" s="662"/>
      <c r="U29" s="662"/>
      <c r="V29" s="662"/>
      <c r="W29" s="662"/>
      <c r="X29" s="662"/>
      <c r="Y29" s="662"/>
      <c r="Z29" s="662"/>
      <c r="AA29" s="662"/>
      <c r="AB29" s="662"/>
      <c r="AC29" s="662"/>
      <c r="AD29" s="662"/>
      <c r="AE29" s="662"/>
      <c r="AF29" s="662"/>
      <c r="AG29" s="662"/>
      <c r="AH29" s="662"/>
      <c r="AI29" s="662"/>
      <c r="AJ29" s="662"/>
      <c r="AK29" s="662"/>
      <c r="AL29" s="662"/>
      <c r="AM29" s="662"/>
      <c r="AN29" s="662"/>
      <c r="AO29" s="662"/>
      <c r="AP29" s="662"/>
      <c r="AQ29" s="662"/>
      <c r="AR29" s="662"/>
      <c r="AS29" s="662"/>
      <c r="AT29" s="662"/>
      <c r="AU29" s="662"/>
      <c r="AV29" s="662"/>
      <c r="AW29" s="662"/>
      <c r="AX29" s="662"/>
      <c r="AY29" s="662"/>
      <c r="AZ29" s="662"/>
      <c r="BA29" s="662"/>
      <c r="BB29" s="662"/>
      <c r="BC29" s="662"/>
      <c r="BD29" s="662"/>
      <c r="BE29" s="662"/>
      <c r="BF29" s="662"/>
      <c r="BG29" s="662"/>
      <c r="BH29" s="662"/>
      <c r="BI29" s="662"/>
      <c r="BJ29" s="662"/>
      <c r="BK29" s="662"/>
      <c r="BL29" s="662"/>
      <c r="BM29" s="662"/>
      <c r="BN29" s="662"/>
      <c r="BO29" s="662"/>
      <c r="BP29" s="662"/>
      <c r="BQ29" s="662"/>
      <c r="BR29" s="662"/>
      <c r="BS29" s="662"/>
      <c r="BT29" s="662"/>
      <c r="BU29" s="662"/>
    </row>
    <row r="30" spans="1:73" s="22" customFormat="1" ht="15" x14ac:dyDescent="0.35">
      <c r="A30" s="392" t="s">
        <v>21</v>
      </c>
      <c r="B30" s="380"/>
      <c r="C30" s="457"/>
      <c r="D30" s="381"/>
      <c r="E30" s="380"/>
      <c r="F30" s="662"/>
      <c r="G30" s="662"/>
      <c r="H30" s="662"/>
      <c r="I30" s="662"/>
      <c r="J30" s="662"/>
      <c r="K30" s="662"/>
      <c r="L30" s="662"/>
      <c r="M30" s="662"/>
      <c r="N30" s="662"/>
      <c r="O30" s="662"/>
      <c r="P30" s="662"/>
      <c r="Q30" s="662"/>
      <c r="R30" s="662"/>
      <c r="S30" s="662"/>
      <c r="T30" s="662"/>
      <c r="U30" s="662"/>
      <c r="V30" s="662"/>
      <c r="W30" s="662"/>
      <c r="X30" s="662"/>
      <c r="Y30" s="662"/>
      <c r="Z30" s="662"/>
      <c r="AA30" s="662"/>
      <c r="AB30" s="662"/>
      <c r="AC30" s="662"/>
      <c r="AD30" s="662"/>
      <c r="AE30" s="662"/>
      <c r="AF30" s="662"/>
      <c r="AG30" s="662"/>
      <c r="AH30" s="662"/>
      <c r="AI30" s="662"/>
      <c r="AJ30" s="662"/>
      <c r="AK30" s="662"/>
      <c r="AL30" s="662"/>
      <c r="AM30" s="662"/>
      <c r="AN30" s="662"/>
      <c r="AO30" s="662"/>
      <c r="AP30" s="662"/>
      <c r="AQ30" s="662"/>
      <c r="AR30" s="662"/>
      <c r="AS30" s="662"/>
      <c r="AT30" s="662"/>
      <c r="AU30" s="662"/>
      <c r="AV30" s="662"/>
      <c r="AW30" s="662"/>
      <c r="AX30" s="662"/>
      <c r="AY30" s="662"/>
      <c r="AZ30" s="662"/>
      <c r="BA30" s="662"/>
      <c r="BB30" s="662"/>
      <c r="BC30" s="662"/>
      <c r="BD30" s="662"/>
      <c r="BE30" s="662"/>
      <c r="BF30" s="662"/>
      <c r="BG30" s="662"/>
      <c r="BH30" s="662"/>
      <c r="BI30" s="662"/>
      <c r="BJ30" s="662"/>
      <c r="BK30" s="662"/>
      <c r="BL30" s="662"/>
      <c r="BM30" s="662"/>
      <c r="BN30" s="662"/>
      <c r="BO30" s="662"/>
      <c r="BP30" s="662"/>
      <c r="BQ30" s="662"/>
      <c r="BR30" s="662"/>
      <c r="BS30" s="662"/>
      <c r="BT30" s="662"/>
      <c r="BU30" s="662"/>
    </row>
    <row r="31" spans="1:73" s="22" customFormat="1" ht="15" x14ac:dyDescent="0.35">
      <c r="A31" s="111" t="s">
        <v>142</v>
      </c>
      <c r="B31" s="66"/>
      <c r="C31" s="492"/>
      <c r="D31" s="67"/>
      <c r="E31" s="66"/>
      <c r="F31" s="664"/>
      <c r="G31" s="664"/>
      <c r="H31" s="664"/>
      <c r="I31" s="664"/>
      <c r="J31" s="664"/>
      <c r="K31" s="664"/>
      <c r="L31" s="664"/>
      <c r="M31" s="664"/>
      <c r="N31" s="664"/>
      <c r="O31" s="664"/>
      <c r="P31" s="664"/>
      <c r="Q31" s="664"/>
      <c r="R31" s="664"/>
      <c r="S31" s="664"/>
      <c r="T31" s="664"/>
      <c r="U31" s="664"/>
      <c r="V31" s="664"/>
      <c r="W31" s="664"/>
      <c r="X31" s="664"/>
      <c r="Y31" s="664"/>
      <c r="Z31" s="664"/>
      <c r="AA31" s="664"/>
      <c r="AB31" s="664"/>
      <c r="AC31" s="664"/>
      <c r="AD31" s="664"/>
      <c r="AE31" s="664"/>
      <c r="AF31" s="664"/>
      <c r="AG31" s="664"/>
      <c r="AH31" s="664"/>
      <c r="AI31" s="664"/>
      <c r="AJ31" s="664"/>
      <c r="AK31" s="664"/>
      <c r="AL31" s="664"/>
      <c r="AM31" s="664"/>
      <c r="AN31" s="664"/>
      <c r="AO31" s="664"/>
      <c r="AP31" s="664"/>
      <c r="AQ31" s="664"/>
      <c r="AR31" s="664"/>
      <c r="AS31" s="664"/>
      <c r="AT31" s="664"/>
      <c r="AU31" s="664"/>
      <c r="AV31" s="664"/>
      <c r="AW31" s="664"/>
      <c r="AX31" s="664"/>
      <c r="AY31" s="664"/>
      <c r="AZ31" s="664"/>
      <c r="BA31" s="664"/>
      <c r="BB31" s="664"/>
      <c r="BC31" s="664"/>
      <c r="BD31" s="664"/>
      <c r="BE31" s="664"/>
      <c r="BF31" s="664"/>
      <c r="BG31" s="664"/>
      <c r="BH31" s="664"/>
      <c r="BI31" s="664"/>
      <c r="BJ31" s="664"/>
      <c r="BK31" s="664"/>
      <c r="BL31" s="664"/>
      <c r="BM31" s="664"/>
      <c r="BN31" s="664"/>
      <c r="BO31" s="664"/>
      <c r="BP31" s="664"/>
      <c r="BQ31" s="664"/>
      <c r="BR31" s="664"/>
      <c r="BS31" s="664"/>
      <c r="BT31" s="664"/>
      <c r="BU31" s="664"/>
    </row>
    <row r="32" spans="1:73" ht="27" x14ac:dyDescent="0.3">
      <c r="A32" s="68" t="s">
        <v>14</v>
      </c>
      <c r="B32" s="69"/>
      <c r="C32" s="494"/>
      <c r="D32" s="70"/>
      <c r="E32" s="69"/>
      <c r="F32" s="666">
        <f t="shared" ref="F32:AK32" si="16">F21+SUM(F24:F31)</f>
        <v>0</v>
      </c>
      <c r="G32" s="666">
        <f t="shared" si="16"/>
        <v>0</v>
      </c>
      <c r="H32" s="666">
        <f t="shared" si="16"/>
        <v>0</v>
      </c>
      <c r="I32" s="666">
        <f t="shared" si="16"/>
        <v>0</v>
      </c>
      <c r="J32" s="666">
        <f>J21+SUM(J24:J31)</f>
        <v>0</v>
      </c>
      <c r="K32" s="666">
        <f t="shared" si="16"/>
        <v>0</v>
      </c>
      <c r="L32" s="666">
        <f t="shared" si="16"/>
        <v>0</v>
      </c>
      <c r="M32" s="666">
        <f t="shared" si="16"/>
        <v>0</v>
      </c>
      <c r="N32" s="666">
        <f t="shared" si="16"/>
        <v>0</v>
      </c>
      <c r="O32" s="666">
        <f t="shared" si="16"/>
        <v>0</v>
      </c>
      <c r="P32" s="666">
        <f t="shared" si="16"/>
        <v>0</v>
      </c>
      <c r="Q32" s="666">
        <f t="shared" si="16"/>
        <v>0</v>
      </c>
      <c r="R32" s="666">
        <f t="shared" si="16"/>
        <v>0</v>
      </c>
      <c r="S32" s="666">
        <f t="shared" si="16"/>
        <v>0</v>
      </c>
      <c r="T32" s="666">
        <f t="shared" si="16"/>
        <v>0</v>
      </c>
      <c r="U32" s="666">
        <f t="shared" si="16"/>
        <v>0</v>
      </c>
      <c r="V32" s="666">
        <f t="shared" si="16"/>
        <v>0</v>
      </c>
      <c r="W32" s="666">
        <f t="shared" si="16"/>
        <v>0</v>
      </c>
      <c r="X32" s="666">
        <f t="shared" si="16"/>
        <v>0</v>
      </c>
      <c r="Y32" s="666">
        <f t="shared" si="16"/>
        <v>0</v>
      </c>
      <c r="Z32" s="666">
        <f t="shared" si="16"/>
        <v>0</v>
      </c>
      <c r="AA32" s="666">
        <f t="shared" si="16"/>
        <v>0</v>
      </c>
      <c r="AB32" s="666">
        <f t="shared" si="16"/>
        <v>0</v>
      </c>
      <c r="AC32" s="666">
        <f t="shared" si="16"/>
        <v>0</v>
      </c>
      <c r="AD32" s="666">
        <f t="shared" si="16"/>
        <v>0</v>
      </c>
      <c r="AE32" s="666">
        <f t="shared" si="16"/>
        <v>0</v>
      </c>
      <c r="AF32" s="666">
        <f t="shared" si="16"/>
        <v>0</v>
      </c>
      <c r="AG32" s="666">
        <f t="shared" si="16"/>
        <v>0</v>
      </c>
      <c r="AH32" s="666">
        <f t="shared" si="16"/>
        <v>0</v>
      </c>
      <c r="AI32" s="666">
        <f t="shared" si="16"/>
        <v>0</v>
      </c>
      <c r="AJ32" s="666">
        <f t="shared" si="16"/>
        <v>0</v>
      </c>
      <c r="AK32" s="666">
        <f t="shared" si="16"/>
        <v>0</v>
      </c>
      <c r="AL32" s="666">
        <f t="shared" ref="AL32:BQ32" si="17">AL21+SUM(AL24:AL31)</f>
        <v>0</v>
      </c>
      <c r="AM32" s="666">
        <f t="shared" si="17"/>
        <v>0</v>
      </c>
      <c r="AN32" s="666">
        <f t="shared" si="17"/>
        <v>0</v>
      </c>
      <c r="AO32" s="666">
        <f t="shared" si="17"/>
        <v>0</v>
      </c>
      <c r="AP32" s="666">
        <f t="shared" si="17"/>
        <v>0</v>
      </c>
      <c r="AQ32" s="666">
        <f t="shared" si="17"/>
        <v>0</v>
      </c>
      <c r="AR32" s="666">
        <f t="shared" si="17"/>
        <v>0</v>
      </c>
      <c r="AS32" s="666">
        <f t="shared" si="17"/>
        <v>0</v>
      </c>
      <c r="AT32" s="666">
        <f t="shared" si="17"/>
        <v>0</v>
      </c>
      <c r="AU32" s="666">
        <f t="shared" si="17"/>
        <v>0</v>
      </c>
      <c r="AV32" s="666">
        <f t="shared" si="17"/>
        <v>0</v>
      </c>
      <c r="AW32" s="666">
        <f t="shared" si="17"/>
        <v>0</v>
      </c>
      <c r="AX32" s="666">
        <f t="shared" si="17"/>
        <v>0</v>
      </c>
      <c r="AY32" s="666">
        <f t="shared" si="17"/>
        <v>0</v>
      </c>
      <c r="AZ32" s="666">
        <f t="shared" si="17"/>
        <v>0</v>
      </c>
      <c r="BA32" s="666">
        <f t="shared" si="17"/>
        <v>0</v>
      </c>
      <c r="BB32" s="666">
        <f t="shared" si="17"/>
        <v>0</v>
      </c>
      <c r="BC32" s="666">
        <f t="shared" si="17"/>
        <v>0</v>
      </c>
      <c r="BD32" s="666">
        <f t="shared" si="17"/>
        <v>0</v>
      </c>
      <c r="BE32" s="666">
        <f t="shared" si="17"/>
        <v>0</v>
      </c>
      <c r="BF32" s="666">
        <f t="shared" si="17"/>
        <v>0</v>
      </c>
      <c r="BG32" s="666">
        <f t="shared" si="17"/>
        <v>0</v>
      </c>
      <c r="BH32" s="666">
        <f t="shared" si="17"/>
        <v>0</v>
      </c>
      <c r="BI32" s="666">
        <f t="shared" si="17"/>
        <v>0</v>
      </c>
      <c r="BJ32" s="666">
        <f t="shared" si="17"/>
        <v>0</v>
      </c>
      <c r="BK32" s="666">
        <f t="shared" si="17"/>
        <v>0</v>
      </c>
      <c r="BL32" s="666">
        <f t="shared" si="17"/>
        <v>0</v>
      </c>
      <c r="BM32" s="666">
        <f t="shared" si="17"/>
        <v>0</v>
      </c>
      <c r="BN32" s="666">
        <f t="shared" si="17"/>
        <v>0</v>
      </c>
      <c r="BO32" s="666">
        <f t="shared" si="17"/>
        <v>0</v>
      </c>
      <c r="BP32" s="666">
        <f t="shared" si="17"/>
        <v>0</v>
      </c>
      <c r="BQ32" s="666">
        <f t="shared" si="17"/>
        <v>0</v>
      </c>
      <c r="BR32" s="666">
        <f t="shared" ref="BR32:BU32" si="18">BR21+SUM(BR24:BR31)</f>
        <v>0</v>
      </c>
      <c r="BS32" s="666">
        <f t="shared" si="18"/>
        <v>0</v>
      </c>
      <c r="BT32" s="666">
        <f t="shared" si="18"/>
        <v>0</v>
      </c>
      <c r="BU32" s="666">
        <f t="shared" si="18"/>
        <v>0</v>
      </c>
    </row>
    <row r="33" spans="1:73" x14ac:dyDescent="0.3">
      <c r="A33" s="76"/>
      <c r="B33" s="77"/>
      <c r="C33" s="496"/>
      <c r="D33" s="78"/>
      <c r="E33" s="77"/>
      <c r="F33" s="667"/>
      <c r="G33" s="667"/>
      <c r="H33" s="667"/>
      <c r="I33" s="667"/>
      <c r="J33" s="667"/>
      <c r="K33" s="667"/>
      <c r="L33" s="667"/>
      <c r="M33" s="667"/>
      <c r="N33" s="667"/>
      <c r="O33" s="667"/>
      <c r="P33" s="667"/>
      <c r="Q33" s="667"/>
      <c r="R33" s="667"/>
      <c r="S33" s="667"/>
      <c r="T33" s="667"/>
      <c r="U33" s="667"/>
      <c r="V33" s="667"/>
      <c r="W33" s="667"/>
      <c r="X33" s="667"/>
      <c r="Y33" s="667"/>
      <c r="Z33" s="667"/>
      <c r="AA33" s="667"/>
      <c r="AB33" s="667"/>
      <c r="AC33" s="667"/>
      <c r="AD33" s="667"/>
      <c r="AE33" s="667"/>
      <c r="AF33" s="667"/>
      <c r="AG33" s="667"/>
      <c r="AH33" s="667"/>
      <c r="AI33" s="667"/>
      <c r="AJ33" s="667"/>
      <c r="AK33" s="667"/>
      <c r="AL33" s="667"/>
      <c r="AM33" s="667"/>
      <c r="AN33" s="667"/>
      <c r="AO33" s="667"/>
      <c r="AP33" s="667"/>
      <c r="AQ33" s="667"/>
      <c r="AR33" s="667"/>
      <c r="AS33" s="667"/>
      <c r="AT33" s="667"/>
      <c r="AU33" s="667"/>
      <c r="AV33" s="667"/>
      <c r="AW33" s="667"/>
      <c r="AX33" s="667"/>
      <c r="AY33" s="667"/>
      <c r="AZ33" s="667"/>
      <c r="BA33" s="667"/>
      <c r="BB33" s="667"/>
      <c r="BC33" s="667"/>
      <c r="BD33" s="667"/>
      <c r="BE33" s="667"/>
      <c r="BF33" s="667"/>
      <c r="BG33" s="667"/>
      <c r="BH33" s="667"/>
      <c r="BI33" s="667"/>
      <c r="BJ33" s="667"/>
      <c r="BK33" s="667"/>
      <c r="BL33" s="667"/>
      <c r="BM33" s="667"/>
      <c r="BN33" s="667"/>
      <c r="BO33" s="667"/>
      <c r="BP33" s="667"/>
      <c r="BQ33" s="667"/>
      <c r="BR33" s="667"/>
      <c r="BS33" s="667"/>
      <c r="BT33" s="667"/>
      <c r="BU33" s="667"/>
    </row>
    <row r="34" spans="1:73" x14ac:dyDescent="0.3">
      <c r="A34" s="71" t="s">
        <v>15</v>
      </c>
      <c r="B34" s="72"/>
      <c r="C34" s="497"/>
      <c r="D34" s="73"/>
      <c r="E34" s="72"/>
      <c r="F34" s="666">
        <f t="shared" ref="F34:AK34" si="19">F32+F20+F14</f>
        <v>0</v>
      </c>
      <c r="G34" s="666">
        <f t="shared" si="19"/>
        <v>0</v>
      </c>
      <c r="H34" s="666">
        <f t="shared" si="19"/>
        <v>0</v>
      </c>
      <c r="I34" s="666">
        <f>I32+I20+I14</f>
        <v>0</v>
      </c>
      <c r="J34" s="666">
        <f t="shared" si="19"/>
        <v>0</v>
      </c>
      <c r="K34" s="666">
        <f t="shared" si="19"/>
        <v>0</v>
      </c>
      <c r="L34" s="666">
        <f t="shared" si="19"/>
        <v>0</v>
      </c>
      <c r="M34" s="666">
        <f t="shared" si="19"/>
        <v>0</v>
      </c>
      <c r="N34" s="666">
        <f t="shared" si="19"/>
        <v>0</v>
      </c>
      <c r="O34" s="666">
        <f t="shared" si="19"/>
        <v>0</v>
      </c>
      <c r="P34" s="666">
        <f t="shared" si="19"/>
        <v>0</v>
      </c>
      <c r="Q34" s="666">
        <f t="shared" si="19"/>
        <v>0</v>
      </c>
      <c r="R34" s="666">
        <f t="shared" si="19"/>
        <v>0</v>
      </c>
      <c r="S34" s="666">
        <f t="shared" si="19"/>
        <v>0</v>
      </c>
      <c r="T34" s="666">
        <f t="shared" si="19"/>
        <v>0</v>
      </c>
      <c r="U34" s="666">
        <f t="shared" si="19"/>
        <v>0</v>
      </c>
      <c r="V34" s="666">
        <f t="shared" si="19"/>
        <v>0</v>
      </c>
      <c r="W34" s="666">
        <f t="shared" si="19"/>
        <v>0</v>
      </c>
      <c r="X34" s="666">
        <f t="shared" si="19"/>
        <v>0</v>
      </c>
      <c r="Y34" s="666">
        <f t="shared" si="19"/>
        <v>0</v>
      </c>
      <c r="Z34" s="666">
        <f t="shared" si="19"/>
        <v>0</v>
      </c>
      <c r="AA34" s="666">
        <f t="shared" si="19"/>
        <v>0</v>
      </c>
      <c r="AB34" s="666">
        <f t="shared" si="19"/>
        <v>0</v>
      </c>
      <c r="AC34" s="666">
        <f t="shared" si="19"/>
        <v>0</v>
      </c>
      <c r="AD34" s="666">
        <f t="shared" si="19"/>
        <v>0</v>
      </c>
      <c r="AE34" s="666">
        <f t="shared" si="19"/>
        <v>0</v>
      </c>
      <c r="AF34" s="666">
        <f t="shared" si="19"/>
        <v>0</v>
      </c>
      <c r="AG34" s="666">
        <f t="shared" si="19"/>
        <v>0</v>
      </c>
      <c r="AH34" s="666">
        <f t="shared" si="19"/>
        <v>0</v>
      </c>
      <c r="AI34" s="666">
        <f t="shared" si="19"/>
        <v>0</v>
      </c>
      <c r="AJ34" s="666">
        <f t="shared" si="19"/>
        <v>0</v>
      </c>
      <c r="AK34" s="666">
        <f t="shared" si="19"/>
        <v>0</v>
      </c>
      <c r="AL34" s="666">
        <f t="shared" ref="AL34:BQ34" si="20">AL32+AL20+AL14</f>
        <v>0</v>
      </c>
      <c r="AM34" s="666">
        <f t="shared" si="20"/>
        <v>0</v>
      </c>
      <c r="AN34" s="666">
        <f t="shared" si="20"/>
        <v>0</v>
      </c>
      <c r="AO34" s="666">
        <f t="shared" si="20"/>
        <v>0</v>
      </c>
      <c r="AP34" s="666">
        <f t="shared" si="20"/>
        <v>0</v>
      </c>
      <c r="AQ34" s="666">
        <f t="shared" si="20"/>
        <v>0</v>
      </c>
      <c r="AR34" s="666">
        <f t="shared" si="20"/>
        <v>0</v>
      </c>
      <c r="AS34" s="666">
        <f t="shared" si="20"/>
        <v>0</v>
      </c>
      <c r="AT34" s="666">
        <f t="shared" si="20"/>
        <v>0</v>
      </c>
      <c r="AU34" s="666">
        <f t="shared" si="20"/>
        <v>0</v>
      </c>
      <c r="AV34" s="666">
        <f t="shared" si="20"/>
        <v>0</v>
      </c>
      <c r="AW34" s="666">
        <f t="shared" si="20"/>
        <v>0</v>
      </c>
      <c r="AX34" s="666">
        <f t="shared" si="20"/>
        <v>0</v>
      </c>
      <c r="AY34" s="666">
        <f t="shared" si="20"/>
        <v>0</v>
      </c>
      <c r="AZ34" s="666">
        <f t="shared" si="20"/>
        <v>0</v>
      </c>
      <c r="BA34" s="666">
        <f t="shared" si="20"/>
        <v>0</v>
      </c>
      <c r="BB34" s="666">
        <f t="shared" si="20"/>
        <v>0</v>
      </c>
      <c r="BC34" s="666">
        <f t="shared" si="20"/>
        <v>0</v>
      </c>
      <c r="BD34" s="666">
        <f t="shared" si="20"/>
        <v>0</v>
      </c>
      <c r="BE34" s="666">
        <f t="shared" si="20"/>
        <v>0</v>
      </c>
      <c r="BF34" s="666">
        <f t="shared" si="20"/>
        <v>0</v>
      </c>
      <c r="BG34" s="666">
        <f t="shared" si="20"/>
        <v>0</v>
      </c>
      <c r="BH34" s="666">
        <f t="shared" si="20"/>
        <v>0</v>
      </c>
      <c r="BI34" s="666">
        <f t="shared" si="20"/>
        <v>0</v>
      </c>
      <c r="BJ34" s="666">
        <f t="shared" si="20"/>
        <v>0</v>
      </c>
      <c r="BK34" s="666">
        <f t="shared" si="20"/>
        <v>0</v>
      </c>
      <c r="BL34" s="666">
        <f t="shared" si="20"/>
        <v>0</v>
      </c>
      <c r="BM34" s="666">
        <f t="shared" si="20"/>
        <v>0</v>
      </c>
      <c r="BN34" s="666">
        <f t="shared" si="20"/>
        <v>0</v>
      </c>
      <c r="BO34" s="666">
        <f t="shared" si="20"/>
        <v>0</v>
      </c>
      <c r="BP34" s="666">
        <f t="shared" si="20"/>
        <v>0</v>
      </c>
      <c r="BQ34" s="666">
        <f t="shared" si="20"/>
        <v>0</v>
      </c>
      <c r="BR34" s="666">
        <f t="shared" ref="BR34:BU34" si="21">BR32+BR20+BR14</f>
        <v>0</v>
      </c>
      <c r="BS34" s="666">
        <f t="shared" si="21"/>
        <v>0</v>
      </c>
      <c r="BT34" s="666">
        <f t="shared" si="21"/>
        <v>0</v>
      </c>
      <c r="BU34" s="666">
        <f t="shared" si="21"/>
        <v>0</v>
      </c>
    </row>
    <row r="35" spans="1:73" x14ac:dyDescent="0.3">
      <c r="A35" s="79"/>
      <c r="B35" s="80"/>
      <c r="C35" s="80"/>
      <c r="D35" s="81"/>
      <c r="E35" s="80"/>
      <c r="F35" s="668"/>
      <c r="G35" s="668"/>
      <c r="H35" s="668"/>
      <c r="I35" s="668"/>
      <c r="J35" s="668"/>
      <c r="K35" s="668"/>
      <c r="L35" s="668"/>
      <c r="M35" s="668"/>
      <c r="N35" s="668"/>
      <c r="O35" s="668"/>
      <c r="P35" s="668"/>
      <c r="Q35" s="668"/>
      <c r="R35" s="668"/>
      <c r="S35" s="668"/>
      <c r="T35" s="668"/>
      <c r="U35" s="668"/>
      <c r="V35" s="668"/>
      <c r="W35" s="668"/>
      <c r="X35" s="668"/>
      <c r="Y35" s="668"/>
      <c r="Z35" s="668"/>
      <c r="AA35" s="668"/>
      <c r="AB35" s="668"/>
      <c r="AC35" s="668"/>
      <c r="AD35" s="668"/>
      <c r="AE35" s="668"/>
      <c r="AF35" s="668"/>
      <c r="AG35" s="668"/>
      <c r="AH35" s="668"/>
      <c r="AI35" s="668"/>
      <c r="AJ35" s="668"/>
      <c r="AK35" s="668"/>
      <c r="AL35" s="668"/>
      <c r="AM35" s="668"/>
      <c r="AN35" s="668"/>
      <c r="AO35" s="668"/>
      <c r="AP35" s="668"/>
      <c r="AQ35" s="668"/>
      <c r="AR35" s="668"/>
      <c r="AS35" s="668"/>
      <c r="AT35" s="668"/>
      <c r="AU35" s="668"/>
      <c r="AV35" s="668"/>
      <c r="AW35" s="668"/>
      <c r="AX35" s="668"/>
      <c r="AY35" s="668"/>
      <c r="AZ35" s="668"/>
      <c r="BA35" s="668"/>
      <c r="BB35" s="668"/>
      <c r="BC35" s="668"/>
      <c r="BD35" s="668"/>
      <c r="BE35" s="668"/>
      <c r="BF35" s="668"/>
      <c r="BG35" s="668"/>
      <c r="BH35" s="668"/>
      <c r="BI35" s="668"/>
      <c r="BJ35" s="668"/>
      <c r="BK35" s="668"/>
      <c r="BL35" s="668"/>
      <c r="BM35" s="668"/>
      <c r="BN35" s="668"/>
      <c r="BO35" s="668"/>
      <c r="BP35" s="668"/>
      <c r="BQ35" s="668"/>
      <c r="BR35" s="668"/>
      <c r="BS35" s="668"/>
      <c r="BT35" s="668"/>
      <c r="BU35" s="668"/>
    </row>
    <row r="36" spans="1:73" x14ac:dyDescent="0.3">
      <c r="A36" s="71" t="s">
        <v>23</v>
      </c>
      <c r="B36" s="72"/>
      <c r="C36" s="497"/>
      <c r="D36" s="73"/>
      <c r="E36" s="72"/>
      <c r="F36" s="669"/>
      <c r="G36" s="669"/>
      <c r="H36" s="666">
        <f>G37</f>
        <v>0</v>
      </c>
      <c r="I36" s="666">
        <f>G37</f>
        <v>0</v>
      </c>
      <c r="J36" s="666">
        <f>I37</f>
        <v>0</v>
      </c>
      <c r="K36" s="666">
        <f t="shared" ref="K36:Y36" si="22">J37</f>
        <v>0</v>
      </c>
      <c r="L36" s="666">
        <f t="shared" si="22"/>
        <v>0</v>
      </c>
      <c r="M36" s="666">
        <f t="shared" si="22"/>
        <v>0</v>
      </c>
      <c r="N36" s="666">
        <f t="shared" si="22"/>
        <v>0</v>
      </c>
      <c r="O36" s="666">
        <f t="shared" si="22"/>
        <v>0</v>
      </c>
      <c r="P36" s="666">
        <f t="shared" si="22"/>
        <v>0</v>
      </c>
      <c r="Q36" s="666">
        <f t="shared" si="22"/>
        <v>0</v>
      </c>
      <c r="R36" s="666">
        <f t="shared" si="22"/>
        <v>0</v>
      </c>
      <c r="S36" s="666">
        <f t="shared" si="22"/>
        <v>0</v>
      </c>
      <c r="T36" s="666">
        <f t="shared" si="22"/>
        <v>0</v>
      </c>
      <c r="U36" s="666">
        <f t="shared" si="22"/>
        <v>0</v>
      </c>
      <c r="V36" s="666">
        <f t="shared" si="22"/>
        <v>0</v>
      </c>
      <c r="W36" s="666">
        <f t="shared" si="22"/>
        <v>0</v>
      </c>
      <c r="X36" s="666">
        <f t="shared" si="22"/>
        <v>0</v>
      </c>
      <c r="Y36" s="666">
        <f t="shared" si="22"/>
        <v>0</v>
      </c>
      <c r="Z36" s="666">
        <f t="shared" ref="Z36" si="23">Y37</f>
        <v>0</v>
      </c>
      <c r="AA36" s="666">
        <f t="shared" ref="AA36" si="24">Z37</f>
        <v>0</v>
      </c>
      <c r="AB36" s="666">
        <f t="shared" ref="AB36" si="25">AA37</f>
        <v>0</v>
      </c>
      <c r="AC36" s="666">
        <f t="shared" ref="AC36" si="26">AB37</f>
        <v>0</v>
      </c>
      <c r="AD36" s="666">
        <f t="shared" ref="AD36" si="27">AC37</f>
        <v>0</v>
      </c>
      <c r="AE36" s="666">
        <f t="shared" ref="AE36" si="28">AD37</f>
        <v>0</v>
      </c>
      <c r="AF36" s="666">
        <f t="shared" ref="AF36" si="29">AE37</f>
        <v>0</v>
      </c>
      <c r="AG36" s="666">
        <f t="shared" ref="AG36" si="30">AF37</f>
        <v>0</v>
      </c>
      <c r="AH36" s="666">
        <f t="shared" ref="AH36" si="31">AG37</f>
        <v>0</v>
      </c>
      <c r="AI36" s="666">
        <f t="shared" ref="AI36" si="32">AH37</f>
        <v>0</v>
      </c>
      <c r="AJ36" s="666">
        <f t="shared" ref="AJ36" si="33">AI37</f>
        <v>0</v>
      </c>
      <c r="AK36" s="666">
        <f t="shared" ref="AK36" si="34">AJ37</f>
        <v>0</v>
      </c>
      <c r="AL36" s="666">
        <f t="shared" ref="AL36" si="35">AK37</f>
        <v>0</v>
      </c>
      <c r="AM36" s="666">
        <f t="shared" ref="AM36" si="36">AL37</f>
        <v>0</v>
      </c>
      <c r="AN36" s="666">
        <f t="shared" ref="AN36" si="37">AM37</f>
        <v>0</v>
      </c>
      <c r="AO36" s="666">
        <f t="shared" ref="AO36" si="38">AN37</f>
        <v>0</v>
      </c>
      <c r="AP36" s="666">
        <f t="shared" ref="AP36" si="39">AO37</f>
        <v>0</v>
      </c>
      <c r="AQ36" s="666">
        <f t="shared" ref="AQ36" si="40">AP37</f>
        <v>0</v>
      </c>
      <c r="AR36" s="666">
        <f t="shared" ref="AR36" si="41">AQ37</f>
        <v>0</v>
      </c>
      <c r="AS36" s="666">
        <f t="shared" ref="AS36" si="42">AR37</f>
        <v>0</v>
      </c>
      <c r="AT36" s="666">
        <f t="shared" ref="AT36" si="43">AS37</f>
        <v>0</v>
      </c>
      <c r="AU36" s="666">
        <f t="shared" ref="AU36" si="44">AT37</f>
        <v>0</v>
      </c>
      <c r="AV36" s="666">
        <f t="shared" ref="AV36" si="45">AU37</f>
        <v>0</v>
      </c>
      <c r="AW36" s="666">
        <f t="shared" ref="AW36" si="46">AV37</f>
        <v>0</v>
      </c>
      <c r="AX36" s="666">
        <f t="shared" ref="AX36" si="47">AW37</f>
        <v>0</v>
      </c>
      <c r="AY36" s="666">
        <f t="shared" ref="AY36" si="48">AX37</f>
        <v>0</v>
      </c>
      <c r="AZ36" s="666">
        <f t="shared" ref="AZ36" si="49">AY37</f>
        <v>0</v>
      </c>
      <c r="BA36" s="666">
        <f t="shared" ref="BA36" si="50">AZ37</f>
        <v>0</v>
      </c>
      <c r="BB36" s="666">
        <f t="shared" ref="BB36" si="51">BA37</f>
        <v>0</v>
      </c>
      <c r="BC36" s="666">
        <f t="shared" ref="BC36" si="52">BB37</f>
        <v>0</v>
      </c>
      <c r="BD36" s="666">
        <f t="shared" ref="BD36" si="53">BC37</f>
        <v>0</v>
      </c>
      <c r="BE36" s="666">
        <f t="shared" ref="BE36" si="54">BD37</f>
        <v>0</v>
      </c>
      <c r="BF36" s="666">
        <f t="shared" ref="BF36" si="55">BE37</f>
        <v>0</v>
      </c>
      <c r="BG36" s="666">
        <f t="shared" ref="BG36" si="56">BF37</f>
        <v>0</v>
      </c>
      <c r="BH36" s="666">
        <f t="shared" ref="BH36" si="57">BG37</f>
        <v>0</v>
      </c>
      <c r="BI36" s="666">
        <f t="shared" ref="BI36" si="58">BH37</f>
        <v>0</v>
      </c>
      <c r="BJ36" s="666">
        <f t="shared" ref="BJ36" si="59">BI37</f>
        <v>0</v>
      </c>
      <c r="BK36" s="666">
        <f t="shared" ref="BK36" si="60">BJ37</f>
        <v>0</v>
      </c>
      <c r="BL36" s="666">
        <f t="shared" ref="BL36" si="61">BK37</f>
        <v>0</v>
      </c>
      <c r="BM36" s="666">
        <f t="shared" ref="BM36" si="62">BL37</f>
        <v>0</v>
      </c>
      <c r="BN36" s="666">
        <f t="shared" ref="BN36" si="63">BM37</f>
        <v>0</v>
      </c>
      <c r="BO36" s="666">
        <f t="shared" ref="BO36" si="64">BN37</f>
        <v>0</v>
      </c>
      <c r="BP36" s="666">
        <f t="shared" ref="BP36" si="65">BO37</f>
        <v>0</v>
      </c>
      <c r="BQ36" s="666">
        <f t="shared" ref="BQ36" si="66">BP37</f>
        <v>0</v>
      </c>
      <c r="BR36" s="666">
        <f t="shared" ref="BR36" si="67">BQ37</f>
        <v>0</v>
      </c>
      <c r="BS36" s="666">
        <f t="shared" ref="BS36" si="68">BR37</f>
        <v>0</v>
      </c>
      <c r="BT36" s="666">
        <f t="shared" ref="BT36" si="69">BS37</f>
        <v>0</v>
      </c>
      <c r="BU36" s="666">
        <f t="shared" ref="BU36" si="70">BT37</f>
        <v>0</v>
      </c>
    </row>
    <row r="37" spans="1:73" ht="32.25" customHeight="1" thickBot="1" x14ac:dyDescent="0.4">
      <c r="A37" s="74" t="s">
        <v>24</v>
      </c>
      <c r="B37" s="146" t="s">
        <v>255</v>
      </c>
      <c r="C37" s="498"/>
      <c r="D37" s="75"/>
      <c r="E37" s="171" t="str">
        <f>'9. Checks (ART)'!E37</f>
        <v>OK</v>
      </c>
      <c r="F37" s="670">
        <f>F36+F34</f>
        <v>0</v>
      </c>
      <c r="G37" s="670">
        <f t="shared" ref="G37:H37" si="71">G36+G34</f>
        <v>0</v>
      </c>
      <c r="H37" s="670">
        <f t="shared" si="71"/>
        <v>0</v>
      </c>
      <c r="I37" s="670">
        <f>I36+I34</f>
        <v>0</v>
      </c>
      <c r="J37" s="670">
        <f t="shared" ref="J37:Y37" si="72">J36+J34</f>
        <v>0</v>
      </c>
      <c r="K37" s="670">
        <f t="shared" si="72"/>
        <v>0</v>
      </c>
      <c r="L37" s="670">
        <f t="shared" si="72"/>
        <v>0</v>
      </c>
      <c r="M37" s="670">
        <f t="shared" si="72"/>
        <v>0</v>
      </c>
      <c r="N37" s="670">
        <f t="shared" si="72"/>
        <v>0</v>
      </c>
      <c r="O37" s="670">
        <f t="shared" si="72"/>
        <v>0</v>
      </c>
      <c r="P37" s="670">
        <f t="shared" si="72"/>
        <v>0</v>
      </c>
      <c r="Q37" s="670">
        <f t="shared" si="72"/>
        <v>0</v>
      </c>
      <c r="R37" s="670">
        <f t="shared" si="72"/>
        <v>0</v>
      </c>
      <c r="S37" s="670">
        <f t="shared" si="72"/>
        <v>0</v>
      </c>
      <c r="T37" s="670">
        <f t="shared" si="72"/>
        <v>0</v>
      </c>
      <c r="U37" s="670">
        <f t="shared" si="72"/>
        <v>0</v>
      </c>
      <c r="V37" s="670">
        <f t="shared" si="72"/>
        <v>0</v>
      </c>
      <c r="W37" s="670">
        <f t="shared" si="72"/>
        <v>0</v>
      </c>
      <c r="X37" s="670">
        <f t="shared" si="72"/>
        <v>0</v>
      </c>
      <c r="Y37" s="670">
        <f t="shared" si="72"/>
        <v>0</v>
      </c>
      <c r="Z37" s="670">
        <f t="shared" ref="Z37:BU37" si="73">Z36+Z34</f>
        <v>0</v>
      </c>
      <c r="AA37" s="670">
        <f t="shared" si="73"/>
        <v>0</v>
      </c>
      <c r="AB37" s="670">
        <f t="shared" si="73"/>
        <v>0</v>
      </c>
      <c r="AC37" s="670">
        <f t="shared" si="73"/>
        <v>0</v>
      </c>
      <c r="AD37" s="670">
        <f t="shared" si="73"/>
        <v>0</v>
      </c>
      <c r="AE37" s="670">
        <f t="shared" si="73"/>
        <v>0</v>
      </c>
      <c r="AF37" s="670">
        <f t="shared" si="73"/>
        <v>0</v>
      </c>
      <c r="AG37" s="670">
        <f t="shared" si="73"/>
        <v>0</v>
      </c>
      <c r="AH37" s="670">
        <f t="shared" si="73"/>
        <v>0</v>
      </c>
      <c r="AI37" s="670">
        <f t="shared" si="73"/>
        <v>0</v>
      </c>
      <c r="AJ37" s="670">
        <f t="shared" si="73"/>
        <v>0</v>
      </c>
      <c r="AK37" s="670">
        <f t="shared" si="73"/>
        <v>0</v>
      </c>
      <c r="AL37" s="670">
        <f t="shared" si="73"/>
        <v>0</v>
      </c>
      <c r="AM37" s="670">
        <f t="shared" si="73"/>
        <v>0</v>
      </c>
      <c r="AN37" s="670">
        <f t="shared" si="73"/>
        <v>0</v>
      </c>
      <c r="AO37" s="670">
        <f t="shared" si="73"/>
        <v>0</v>
      </c>
      <c r="AP37" s="670">
        <f t="shared" si="73"/>
        <v>0</v>
      </c>
      <c r="AQ37" s="670">
        <f t="shared" si="73"/>
        <v>0</v>
      </c>
      <c r="AR37" s="670">
        <f t="shared" si="73"/>
        <v>0</v>
      </c>
      <c r="AS37" s="670">
        <f t="shared" si="73"/>
        <v>0</v>
      </c>
      <c r="AT37" s="670">
        <f t="shared" si="73"/>
        <v>0</v>
      </c>
      <c r="AU37" s="670">
        <f t="shared" si="73"/>
        <v>0</v>
      </c>
      <c r="AV37" s="670">
        <f t="shared" si="73"/>
        <v>0</v>
      </c>
      <c r="AW37" s="670">
        <f t="shared" si="73"/>
        <v>0</v>
      </c>
      <c r="AX37" s="670">
        <f t="shared" si="73"/>
        <v>0</v>
      </c>
      <c r="AY37" s="670">
        <f t="shared" si="73"/>
        <v>0</v>
      </c>
      <c r="AZ37" s="670">
        <f t="shared" si="73"/>
        <v>0</v>
      </c>
      <c r="BA37" s="670">
        <f t="shared" si="73"/>
        <v>0</v>
      </c>
      <c r="BB37" s="670">
        <f t="shared" si="73"/>
        <v>0</v>
      </c>
      <c r="BC37" s="670">
        <f t="shared" si="73"/>
        <v>0</v>
      </c>
      <c r="BD37" s="670">
        <f t="shared" si="73"/>
        <v>0</v>
      </c>
      <c r="BE37" s="670">
        <f t="shared" si="73"/>
        <v>0</v>
      </c>
      <c r="BF37" s="670">
        <f t="shared" si="73"/>
        <v>0</v>
      </c>
      <c r="BG37" s="670">
        <f t="shared" si="73"/>
        <v>0</v>
      </c>
      <c r="BH37" s="670">
        <f t="shared" si="73"/>
        <v>0</v>
      </c>
      <c r="BI37" s="670">
        <f t="shared" si="73"/>
        <v>0</v>
      </c>
      <c r="BJ37" s="670">
        <f t="shared" si="73"/>
        <v>0</v>
      </c>
      <c r="BK37" s="670">
        <f t="shared" si="73"/>
        <v>0</v>
      </c>
      <c r="BL37" s="670">
        <f t="shared" si="73"/>
        <v>0</v>
      </c>
      <c r="BM37" s="670">
        <f t="shared" si="73"/>
        <v>0</v>
      </c>
      <c r="BN37" s="670">
        <f t="shared" si="73"/>
        <v>0</v>
      </c>
      <c r="BO37" s="670">
        <f t="shared" si="73"/>
        <v>0</v>
      </c>
      <c r="BP37" s="670">
        <f t="shared" si="73"/>
        <v>0</v>
      </c>
      <c r="BQ37" s="670">
        <f t="shared" si="73"/>
        <v>0</v>
      </c>
      <c r="BR37" s="670">
        <f t="shared" si="73"/>
        <v>0</v>
      </c>
      <c r="BS37" s="670">
        <f t="shared" si="73"/>
        <v>0</v>
      </c>
      <c r="BT37" s="670">
        <f t="shared" si="73"/>
        <v>0</v>
      </c>
      <c r="BU37" s="670">
        <f t="shared" si="73"/>
        <v>0</v>
      </c>
    </row>
    <row r="38" spans="1:73" ht="15" x14ac:dyDescent="0.35">
      <c r="A38"/>
      <c r="B38"/>
      <c r="C38" s="138"/>
      <c r="D38"/>
      <c r="E38"/>
      <c r="F38" s="19"/>
      <c r="G38" s="19"/>
      <c r="H38" s="19"/>
      <c r="I38" s="19"/>
      <c r="J38" s="19"/>
      <c r="K38" s="19"/>
      <c r="L38" s="19"/>
      <c r="M38" s="19"/>
      <c r="N38" s="19"/>
      <c r="O38" s="19"/>
      <c r="P38" s="19"/>
      <c r="Q38" s="19"/>
      <c r="R38" s="19"/>
      <c r="S38" s="19"/>
      <c r="T38" s="19"/>
      <c r="U38" s="19"/>
      <c r="V38" s="19"/>
      <c r="W38" s="19"/>
      <c r="X38" s="19"/>
      <c r="Y38" s="19"/>
      <c r="Z38" s="19"/>
      <c r="AA38" s="19"/>
      <c r="AB38" s="19"/>
    </row>
    <row r="39" spans="1:73" ht="15" x14ac:dyDescent="0.35">
      <c r="A39"/>
      <c r="B39"/>
      <c r="C39" s="138"/>
      <c r="D39"/>
      <c r="E39"/>
      <c r="F39" s="19"/>
      <c r="G39" s="19"/>
      <c r="H39" s="19"/>
      <c r="I39" s="19"/>
      <c r="J39" s="19"/>
      <c r="K39" s="19"/>
      <c r="L39" s="19"/>
      <c r="M39" s="19"/>
      <c r="N39" s="19"/>
      <c r="O39" s="19"/>
      <c r="P39" s="19"/>
      <c r="Q39" s="19"/>
      <c r="R39" s="19"/>
      <c r="S39" s="19"/>
      <c r="T39" s="19"/>
      <c r="U39" s="19"/>
      <c r="V39" s="19"/>
      <c r="W39" s="19"/>
      <c r="X39" s="19"/>
      <c r="Y39" s="19"/>
      <c r="Z39" s="19"/>
      <c r="AA39" s="19"/>
      <c r="AB39" s="19"/>
    </row>
    <row r="40" spans="1:73" ht="21.6" x14ac:dyDescent="0.45">
      <c r="A40" s="38" t="s">
        <v>205</v>
      </c>
      <c r="B40"/>
      <c r="C40" s="138"/>
      <c r="D40"/>
      <c r="E40"/>
      <c r="F40" s="19"/>
      <c r="G40" s="19"/>
      <c r="H40" s="19"/>
      <c r="I40" s="19"/>
      <c r="J40" s="19"/>
      <c r="K40" s="19"/>
      <c r="L40" s="19"/>
      <c r="M40" s="19"/>
      <c r="N40" s="19"/>
      <c r="O40" s="19"/>
      <c r="P40" s="19"/>
      <c r="Q40" s="19"/>
      <c r="R40" s="19"/>
      <c r="S40" s="19"/>
      <c r="T40" s="19"/>
      <c r="U40" s="19"/>
      <c r="V40" s="19"/>
      <c r="W40" s="19"/>
      <c r="X40" s="19"/>
      <c r="Y40" s="19"/>
      <c r="Z40" s="19"/>
      <c r="AA40" s="19"/>
      <c r="AB40" s="19"/>
    </row>
    <row r="41" spans="1:73" ht="15.6" thickBot="1" x14ac:dyDescent="0.4">
      <c r="F41" s="19"/>
      <c r="G41" s="19"/>
      <c r="H41" s="19"/>
      <c r="I41" s="19"/>
      <c r="J41" s="19"/>
      <c r="K41" s="19"/>
      <c r="L41" s="19"/>
      <c r="M41" s="19"/>
      <c r="N41" s="19"/>
      <c r="O41" s="19"/>
      <c r="P41" s="19"/>
      <c r="Q41" s="19"/>
      <c r="R41" s="19"/>
      <c r="S41" s="19"/>
      <c r="T41" s="19"/>
      <c r="U41" s="19"/>
      <c r="V41" s="19"/>
      <c r="W41" s="19"/>
      <c r="X41" s="19"/>
      <c r="Y41" s="19"/>
      <c r="Z41" s="19"/>
      <c r="AA41" s="19"/>
      <c r="AB41" s="19"/>
    </row>
    <row r="42" spans="1:73" ht="15" x14ac:dyDescent="0.35">
      <c r="A42" s="35" t="s">
        <v>168</v>
      </c>
      <c r="B42" s="144"/>
      <c r="C42" s="162"/>
      <c r="D42" s="136"/>
      <c r="E42" s="149"/>
    </row>
    <row r="43" spans="1:73" ht="15" x14ac:dyDescent="0.35">
      <c r="A43" s="130"/>
      <c r="B43" s="147"/>
      <c r="C43" s="138"/>
      <c r="D43"/>
      <c r="E43" s="131"/>
    </row>
    <row r="44" spans="1:73" ht="15" x14ac:dyDescent="0.35">
      <c r="A44" s="37" t="s">
        <v>169</v>
      </c>
      <c r="B44" s="142" t="s">
        <v>260</v>
      </c>
      <c r="C44" s="163"/>
      <c r="D44" s="34"/>
      <c r="E44" s="306" t="str">
        <f>'9. Checks (ART)'!E61</f>
        <v>OK</v>
      </c>
    </row>
    <row r="45" spans="1:73" ht="15" x14ac:dyDescent="0.35">
      <c r="A45" s="130"/>
      <c r="B45" s="118"/>
      <c r="C45" s="499"/>
      <c r="D45"/>
      <c r="E45" s="131"/>
    </row>
    <row r="46" spans="1:73" ht="28.2" x14ac:dyDescent="0.35">
      <c r="A46" s="37" t="s">
        <v>400</v>
      </c>
      <c r="B46" s="143" t="s">
        <v>261</v>
      </c>
      <c r="C46" s="163"/>
      <c r="D46" s="34"/>
      <c r="E46" s="306" t="str">
        <f>'9. Checks (ART)'!E63</f>
        <v>OK</v>
      </c>
    </row>
    <row r="47" spans="1:73" ht="15" x14ac:dyDescent="0.35">
      <c r="A47" s="130"/>
      <c r="B47" s="118"/>
      <c r="C47" s="499"/>
      <c r="D47"/>
      <c r="E47" s="131"/>
    </row>
    <row r="48" spans="1:73" ht="30" x14ac:dyDescent="0.35">
      <c r="A48" s="36" t="s">
        <v>139</v>
      </c>
      <c r="B48" s="140" t="s">
        <v>450</v>
      </c>
      <c r="C48" s="163"/>
      <c r="D48" s="34"/>
      <c r="E48" s="524"/>
    </row>
    <row r="49" spans="1:13" ht="15" x14ac:dyDescent="0.35">
      <c r="A49" s="521" t="s">
        <v>463</v>
      </c>
      <c r="B49" s="143"/>
      <c r="C49" s="163"/>
      <c r="D49" s="34"/>
      <c r="E49" s="306" t="str">
        <f>'9. Checks (ART)'!E35</f>
        <v>OK</v>
      </c>
    </row>
    <row r="50" spans="1:13" ht="15.6" thickBot="1" x14ac:dyDescent="0.4">
      <c r="A50" s="24"/>
      <c r="B50" s="148"/>
      <c r="C50" s="165"/>
      <c r="D50" s="20"/>
      <c r="E50" s="132"/>
    </row>
    <row r="53" spans="1:13" x14ac:dyDescent="0.3">
      <c r="M53" s="2" t="s">
        <v>74</v>
      </c>
    </row>
  </sheetData>
  <sheetProtection algorithmName="SHA-512" hashValue="81WKINAzaLe6B3a3wRRDSD6k+w8T9ReJ6IV+XPh/QNaFG98YUkJWCi5Famrr/RPOEUjErBNN0mAuN7gF8xfuxQ==" saltValue="QZPZk1FPNfB/UQXcmBy73g==" spinCount="100000" sheet="1" objects="1" scenarios="1"/>
  <protectedRanges>
    <protectedRange sqref="H11:BU12" name="Saisie18"/>
    <protectedRange sqref="G36" name="Saisie_17"/>
    <protectedRange sqref="G23:AC23 G25:AC31 G24:AD24 G22:AV22" name="Saisie_16"/>
    <protectedRange sqref="G19:AC19 H16:AD16 G17:AD18" name="Saisie_15"/>
    <protectedRange sqref="I8:I10" name="Saisie_14"/>
    <protectedRange sqref="G8:G12" name="Saisie_13"/>
    <protectedRange sqref="F7:AD7" name="Saisie_12"/>
    <protectedRange sqref="C6:C13 C15:C19 F36 C21:C31 F22:F31 F16:F19 F11:F12 AW22:BU22 AD23:BU23 AE7:BU7 G16 AE16:BU18 AD25:BU31 AE24:BU24 AD19:BU19" name="Saisie"/>
  </protectedRanges>
  <mergeCells count="3">
    <mergeCell ref="A2:AB2"/>
    <mergeCell ref="B25:B26"/>
    <mergeCell ref="B27:B28"/>
  </mergeCells>
  <conditionalFormatting sqref="E37">
    <cfRule type="containsText" dxfId="404" priority="274" operator="containsText" text="CHECK">
      <formula>NOT(ISERROR(SEARCH("CHECK",E37)))</formula>
    </cfRule>
    <cfRule type="containsText" dxfId="403" priority="275" operator="containsText" text="KO">
      <formula>NOT(ISERROR(SEARCH("KO",E37)))</formula>
    </cfRule>
    <cfRule type="containsText" dxfId="402" priority="276" operator="containsText" text="OK">
      <formula>NOT(ISERROR(SEARCH("OK",E37)))</formula>
    </cfRule>
    <cfRule type="colorScale" priority="277">
      <colorScale>
        <cfvo type="formula" val="&quot;&quot;&quot;OK&quot;&quot;&quot;"/>
        <cfvo type="max"/>
        <color rgb="FFFF7128"/>
        <color rgb="FFFFEF9C"/>
      </colorScale>
    </cfRule>
  </conditionalFormatting>
  <conditionalFormatting sqref="E46 E49">
    <cfRule type="containsText" dxfId="401" priority="278" operator="containsText" text="CHECK">
      <formula>NOT(ISERROR(SEARCH("CHECK",E46)))</formula>
    </cfRule>
    <cfRule type="containsText" dxfId="400" priority="279" operator="containsText" text="KO">
      <formula>NOT(ISERROR(SEARCH("KO",E46)))</formula>
    </cfRule>
    <cfRule type="containsText" dxfId="399" priority="280" operator="containsText" text="OK">
      <formula>NOT(ISERROR(SEARCH("OK",E46)))</formula>
    </cfRule>
    <cfRule type="colorScale" priority="281">
      <colorScale>
        <cfvo type="formula" val="&quot;&quot;&quot;OK&quot;&quot;&quot;"/>
        <cfvo type="max"/>
        <color rgb="FFFF7128"/>
        <color rgb="FFFFEF9C"/>
      </colorScale>
    </cfRule>
  </conditionalFormatting>
  <conditionalFormatting sqref="E44">
    <cfRule type="containsText" dxfId="398" priority="282" operator="containsText" text="CHECK">
      <formula>NOT(ISERROR(SEARCH("CHECK",E44)))</formula>
    </cfRule>
    <cfRule type="containsText" dxfId="397" priority="283" operator="containsText" text="KO">
      <formula>NOT(ISERROR(SEARCH("KO",E44)))</formula>
    </cfRule>
    <cfRule type="containsText" dxfId="396" priority="284" operator="containsText" text="OK">
      <formula>NOT(ISERROR(SEARCH("OK",E44)))</formula>
    </cfRule>
    <cfRule type="colorScale" priority="285">
      <colorScale>
        <cfvo type="formula" val="&quot;&quot;&quot;OK&quot;&quot;&quot;"/>
        <cfvo type="max"/>
        <color rgb="FFFF7128"/>
        <color rgb="FFFFEF9C"/>
      </colorScale>
    </cfRule>
  </conditionalFormatting>
  <printOptions horizontalCentered="1" verticalCentered="1"/>
  <pageMargins left="0.51181102362204722" right="0.51181102362204722" top="1.4173228346456694" bottom="0.86614173228346458" header="0.31496062992125984" footer="0.31496062992125984"/>
  <pageSetup paperSize="9" scale="39" orientation="landscape" r:id="rId1"/>
  <headerFooter differentFirst="1">
    <oddHeader>&amp;L&amp;G</oddHeader>
    <oddFooter>&amp;R&amp;8&amp;K000000&amp;P / &amp;N</oddFooter>
    <firstHeader>&amp;L&amp;G</firstHeader>
    <firstFooter>&amp;L                &amp;G&amp;R&amp;8&amp;K000000&amp;P / &amp;N</firstFooter>
  </headerFooter>
  <legacyDrawing r:id="rId2"/>
  <legacyDrawingHF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4"/>
  <dimension ref="A1:BU128"/>
  <sheetViews>
    <sheetView showGridLines="0" zoomScale="85" zoomScaleNormal="85" zoomScaleSheetLayoutView="70" zoomScalePageLayoutView="70" workbookViewId="0">
      <pane xSplit="1" ySplit="4" topLeftCell="D5" activePane="bottomRight" state="frozen"/>
      <selection activeCell="P48" sqref="P48"/>
      <selection pane="topRight" activeCell="P48" sqref="P48"/>
      <selection pane="bottomLeft" activeCell="P48" sqref="P48"/>
      <selection pane="bottomRight" activeCell="O17" sqref="O17"/>
    </sheetView>
  </sheetViews>
  <sheetFormatPr baseColWidth="10" defaultColWidth="11.453125" defaultRowHeight="13.8" x14ac:dyDescent="0.3"/>
  <cols>
    <col min="1" max="1" width="48.90625" style="2" bestFit="1" customWidth="1"/>
    <col min="2" max="2" width="50.1796875" style="2" customWidth="1"/>
    <col min="3" max="3" width="17.453125" style="31" bestFit="1" customWidth="1"/>
    <col min="4" max="4" width="21.08984375" style="42" customWidth="1"/>
    <col min="5" max="5" width="9.81640625" style="2" customWidth="1"/>
    <col min="6" max="28" width="7.453125" style="42" customWidth="1"/>
    <col min="29" max="73" width="7.453125" style="2" bestFit="1" customWidth="1"/>
    <col min="74" max="16384" width="11.453125" style="2"/>
  </cols>
  <sheetData>
    <row r="1" spans="1:73" s="7" customFormat="1" ht="21.75" customHeight="1" x14ac:dyDescent="0.35">
      <c r="A1" s="5" t="str">
        <f>'1. Info'!$D$5</f>
        <v>ADELAC</v>
      </c>
      <c r="B1" s="5"/>
      <c r="C1" s="5"/>
      <c r="D1" s="5"/>
      <c r="E1"/>
      <c r="F1" s="6"/>
      <c r="G1" s="6"/>
      <c r="H1" s="6"/>
      <c r="I1" s="6"/>
      <c r="J1" s="6"/>
      <c r="K1" s="128"/>
      <c r="L1" s="128"/>
      <c r="M1" s="128"/>
      <c r="N1" s="128"/>
      <c r="O1" s="128"/>
      <c r="P1" s="128"/>
      <c r="Q1" s="128"/>
      <c r="R1" s="128"/>
      <c r="S1" s="128"/>
      <c r="T1" s="128"/>
      <c r="U1" s="128"/>
      <c r="V1" s="128"/>
      <c r="W1" s="128"/>
      <c r="X1" s="128"/>
      <c r="Y1" s="128"/>
      <c r="Z1" s="6"/>
      <c r="AA1" s="6"/>
      <c r="AB1" s="6"/>
    </row>
    <row r="2" spans="1:73" x14ac:dyDescent="0.3">
      <c r="A2" s="950" t="s">
        <v>18</v>
      </c>
      <c r="B2" s="950"/>
      <c r="C2" s="950"/>
      <c r="D2" s="950"/>
      <c r="E2" s="950"/>
      <c r="F2" s="950"/>
      <c r="G2" s="950"/>
      <c r="H2" s="950"/>
      <c r="I2" s="950"/>
      <c r="J2" s="950"/>
      <c r="K2" s="950"/>
      <c r="L2" s="950"/>
      <c r="M2" s="950"/>
      <c r="N2" s="950"/>
      <c r="O2" s="950"/>
      <c r="P2" s="950"/>
      <c r="Q2" s="950"/>
      <c r="R2" s="950"/>
      <c r="S2" s="950"/>
      <c r="T2" s="950"/>
      <c r="U2" s="950"/>
      <c r="V2" s="950"/>
      <c r="W2" s="950"/>
      <c r="X2" s="950"/>
      <c r="Y2" s="950"/>
      <c r="Z2" s="950"/>
      <c r="AA2" s="950"/>
      <c r="AB2" s="950"/>
      <c r="AC2" s="602"/>
      <c r="AD2" s="602"/>
      <c r="AE2" s="602"/>
      <c r="AF2" s="602"/>
      <c r="AG2" s="602"/>
      <c r="AH2" s="602"/>
      <c r="AI2" s="602"/>
      <c r="AJ2" s="602"/>
      <c r="AK2" s="602"/>
      <c r="AL2" s="602"/>
      <c r="AM2" s="602"/>
      <c r="AN2" s="602"/>
      <c r="AO2" s="602"/>
      <c r="AP2" s="602"/>
      <c r="AQ2" s="602"/>
      <c r="AR2" s="602"/>
      <c r="AS2" s="602"/>
      <c r="AT2" s="602"/>
      <c r="AU2" s="602"/>
      <c r="AV2" s="602"/>
      <c r="AW2" s="602"/>
      <c r="AX2" s="602"/>
      <c r="AY2" s="602"/>
      <c r="AZ2" s="602"/>
      <c r="BA2" s="602"/>
      <c r="BB2" s="602"/>
      <c r="BC2" s="602"/>
      <c r="BD2" s="602"/>
      <c r="BE2" s="602"/>
      <c r="BF2" s="602"/>
      <c r="BG2" s="602"/>
      <c r="BH2" s="602"/>
      <c r="BI2" s="602"/>
      <c r="BJ2" s="602"/>
      <c r="BK2" s="602"/>
      <c r="BL2" s="602"/>
      <c r="BM2" s="602"/>
      <c r="BN2" s="602"/>
      <c r="BO2" s="602"/>
      <c r="BP2" s="602"/>
      <c r="BQ2" s="602"/>
      <c r="BR2" s="602"/>
      <c r="BS2" s="602"/>
      <c r="BT2" s="602"/>
      <c r="BU2" s="602"/>
    </row>
    <row r="3" spans="1:73" ht="14.4" thickBot="1" x14ac:dyDescent="0.35">
      <c r="A3" s="3"/>
      <c r="B3" s="3"/>
      <c r="C3" s="3"/>
      <c r="D3" s="316"/>
      <c r="E3" s="3"/>
      <c r="K3" s="129"/>
      <c r="L3" s="129"/>
      <c r="M3" s="129"/>
      <c r="N3" s="129"/>
      <c r="O3" s="129"/>
      <c r="P3" s="129"/>
      <c r="Q3" s="129"/>
      <c r="R3" s="129"/>
      <c r="S3" s="129"/>
      <c r="T3" s="129"/>
      <c r="U3" s="129"/>
      <c r="V3" s="129"/>
      <c r="W3" s="129"/>
      <c r="X3" s="129"/>
      <c r="Y3" s="129"/>
    </row>
    <row r="4" spans="1:73" ht="42" thickBot="1" x14ac:dyDescent="0.35">
      <c r="A4" s="17" t="s">
        <v>73</v>
      </c>
      <c r="B4" s="1" t="s">
        <v>196</v>
      </c>
      <c r="C4" s="1" t="s">
        <v>197</v>
      </c>
      <c r="D4" s="303" t="s">
        <v>411</v>
      </c>
      <c r="E4" s="1" t="s">
        <v>174</v>
      </c>
      <c r="F4" s="1" t="str">
        <f>'0. Guide'!$A$30-1&amp;" (p)"</f>
        <v>2024 (p)</v>
      </c>
      <c r="G4" s="1" t="str">
        <f>'0. Guide'!$A$30-1&amp;" (r)"</f>
        <v>2024 (r)</v>
      </c>
      <c r="H4" s="1" t="str">
        <f>'0. Guide'!$A$30&amp;" (p)"</f>
        <v>2025 (p)</v>
      </c>
      <c r="I4" s="1" t="str">
        <f>'0. Guide'!$A$30&amp;" (r)"</f>
        <v>2025 (r)</v>
      </c>
      <c r="J4" s="1" t="str">
        <f>'0. Guide'!$A$30+COUNTA($I$4:I$4)&amp;" (p)"</f>
        <v>2026 (p)</v>
      </c>
      <c r="K4" s="1" t="str">
        <f>'0. Guide'!$A$30+COUNTA($I$4:J$4)&amp;" (p)"</f>
        <v>2027 (p)</v>
      </c>
      <c r="L4" s="1" t="str">
        <f>'0. Guide'!$A$30+COUNTA($I$4:K$4)&amp;" (p)"</f>
        <v>2028 (p)</v>
      </c>
      <c r="M4" s="1" t="str">
        <f>'0. Guide'!$A$30+COUNTA($I$4:L$4)&amp;" (p)"</f>
        <v>2029 (p)</v>
      </c>
      <c r="N4" s="1" t="str">
        <f>'0. Guide'!$A$30+COUNTA($I$4:M$4)&amp;" (p)"</f>
        <v>2030 (p)</v>
      </c>
      <c r="O4" s="1" t="str">
        <f>'0. Guide'!$A$30+COUNTA($I$4:N$4)&amp;" (p)"</f>
        <v>2031 (p)</v>
      </c>
      <c r="P4" s="1" t="str">
        <f>'0. Guide'!$A$30+COUNTA($I$4:O$4)&amp;" (p)"</f>
        <v>2032 (p)</v>
      </c>
      <c r="Q4" s="1" t="str">
        <f>'0. Guide'!$A$30+COUNTA($I$4:P$4)&amp;" (p)"</f>
        <v>2033 (p)</v>
      </c>
      <c r="R4" s="1" t="str">
        <f>'0. Guide'!$A$30+COUNTA($I$4:Q$4)&amp;" (p)"</f>
        <v>2034 (p)</v>
      </c>
      <c r="S4" s="1" t="str">
        <f>'0. Guide'!$A$30+COUNTA($I$4:R$4)&amp;" (p)"</f>
        <v>2035 (p)</v>
      </c>
      <c r="T4" s="1" t="str">
        <f>'0. Guide'!$A$30+COUNTA($I$4:S$4)&amp;" (p)"</f>
        <v>2036 (p)</v>
      </c>
      <c r="U4" s="1" t="str">
        <f>'0. Guide'!$A$30+COUNTA($I$4:T$4)&amp;" (p)"</f>
        <v>2037 (p)</v>
      </c>
      <c r="V4" s="1" t="str">
        <f>'0. Guide'!$A$30+COUNTA($I$4:U$4)&amp;" (p)"</f>
        <v>2038 (p)</v>
      </c>
      <c r="W4" s="1" t="str">
        <f>'0. Guide'!$A$30+COUNTA($I$4:V$4)&amp;" (p)"</f>
        <v>2039 (p)</v>
      </c>
      <c r="X4" s="1" t="str">
        <f>'0. Guide'!$A$30+COUNTA($I$4:W$4)&amp;" (p)"</f>
        <v>2040 (p)</v>
      </c>
      <c r="Y4" s="1" t="str">
        <f>'0. Guide'!$A$30+COUNTA($I$4:X$4)&amp;" (p)"</f>
        <v>2041 (p)</v>
      </c>
      <c r="Z4" s="1" t="str">
        <f>'0. Guide'!$A$30+COUNTA($I$4:Y$4)&amp;" (p)"</f>
        <v>2042 (p)</v>
      </c>
      <c r="AA4" s="1" t="str">
        <f>'0. Guide'!$A$30+COUNTA($I$4:Z$4)&amp;" (p)"</f>
        <v>2043 (p)</v>
      </c>
      <c r="AB4" s="1" t="str">
        <f>'0. Guide'!$A$30+COUNTA($I$4:AA$4)&amp;" (p)"</f>
        <v>2044 (p)</v>
      </c>
      <c r="AC4" s="1" t="str">
        <f>'0. Guide'!$A$30+COUNTA($I$4:AB$4)&amp;" (p)"</f>
        <v>2045 (p)</v>
      </c>
      <c r="AD4" s="1" t="str">
        <f>'0. Guide'!$A$30+COUNTA($I$4:AC$4)&amp;" (p)"</f>
        <v>2046 (p)</v>
      </c>
      <c r="AE4" s="1" t="str">
        <f>'0. Guide'!$A$30+COUNTA($I$4:AD$4)&amp;" (p)"</f>
        <v>2047 (p)</v>
      </c>
      <c r="AF4" s="1" t="str">
        <f>'0. Guide'!$A$30+COUNTA($I$4:AE$4)&amp;" (p)"</f>
        <v>2048 (p)</v>
      </c>
      <c r="AG4" s="1" t="str">
        <f>'0. Guide'!$A$30+COUNTA($I$4:AF$4)&amp;" (p)"</f>
        <v>2049 (p)</v>
      </c>
      <c r="AH4" s="1" t="str">
        <f>'0. Guide'!$A$30+COUNTA($I$4:AG$4)&amp;" (p)"</f>
        <v>2050 (p)</v>
      </c>
      <c r="AI4" s="1" t="str">
        <f>'0. Guide'!$A$30+COUNTA($I$4:AH$4)&amp;" (p)"</f>
        <v>2051 (p)</v>
      </c>
      <c r="AJ4" s="1" t="str">
        <f>'0. Guide'!$A$30+COUNTA($I$4:AI$4)&amp;" (p)"</f>
        <v>2052 (p)</v>
      </c>
      <c r="AK4" s="1" t="str">
        <f>'0. Guide'!$A$30+COUNTA($I$4:AJ$4)&amp;" (p)"</f>
        <v>2053 (p)</v>
      </c>
      <c r="AL4" s="1" t="str">
        <f>'0. Guide'!$A$30+COUNTA($I$4:AK$4)&amp;" (p)"</f>
        <v>2054 (p)</v>
      </c>
      <c r="AM4" s="1" t="str">
        <f>'0. Guide'!$A$30+COUNTA($I$4:AL$4)&amp;" (p)"</f>
        <v>2055 (p)</v>
      </c>
      <c r="AN4" s="1" t="str">
        <f>'0. Guide'!$A$30+COUNTA($I$4:AM$4)&amp;" (p)"</f>
        <v>2056 (p)</v>
      </c>
      <c r="AO4" s="1" t="str">
        <f>'0. Guide'!$A$30+COUNTA($I$4:AN$4)&amp;" (p)"</f>
        <v>2057 (p)</v>
      </c>
      <c r="AP4" s="1" t="str">
        <f>'0. Guide'!$A$30+COUNTA($I$4:AO$4)&amp;" (p)"</f>
        <v>2058 (p)</v>
      </c>
      <c r="AQ4" s="1" t="str">
        <f>'0. Guide'!$A$30+COUNTA($I$4:AP$4)&amp;" (p)"</f>
        <v>2059 (p)</v>
      </c>
      <c r="AR4" s="1" t="str">
        <f>'0. Guide'!$A$30+COUNTA($I$4:AQ$4)&amp;" (p)"</f>
        <v>2060 (p)</v>
      </c>
      <c r="AS4" s="1" t="str">
        <f>'0. Guide'!$A$30+COUNTA($I$4:AR$4)&amp;" (p)"</f>
        <v>2061 (p)</v>
      </c>
      <c r="AT4" s="1" t="str">
        <f>'0. Guide'!$A$30+COUNTA($I$4:AS$4)&amp;" (p)"</f>
        <v>2062 (p)</v>
      </c>
      <c r="AU4" s="1" t="str">
        <f>'0. Guide'!$A$30+COUNTA($I$4:AT$4)&amp;" (p)"</f>
        <v>2063 (p)</v>
      </c>
      <c r="AV4" s="1" t="str">
        <f>'0. Guide'!$A$30+COUNTA($I$4:AU$4)&amp;" (p)"</f>
        <v>2064 (p)</v>
      </c>
      <c r="AW4" s="1" t="str">
        <f>'0. Guide'!$A$30+COUNTA($I$4:AV$4)&amp;" (p)"</f>
        <v>2065 (p)</v>
      </c>
      <c r="AX4" s="1" t="str">
        <f>'0. Guide'!$A$30+COUNTA($I$4:AW$4)&amp;" (p)"</f>
        <v>2066 (p)</v>
      </c>
      <c r="AY4" s="1" t="str">
        <f>'0. Guide'!$A$30+COUNTA($I$4:AX$4)&amp;" (p)"</f>
        <v>2067 (p)</v>
      </c>
      <c r="AZ4" s="1" t="str">
        <f>'0. Guide'!$A$30+COUNTA($I$4:AY$4)&amp;" (p)"</f>
        <v>2068 (p)</v>
      </c>
      <c r="BA4" s="1" t="str">
        <f>'0. Guide'!$A$30+COUNTA($I$4:AZ$4)&amp;" (p)"</f>
        <v>2069 (p)</v>
      </c>
      <c r="BB4" s="1" t="str">
        <f>'0. Guide'!$A$30+COUNTA($I$4:BA$4)&amp;" (p)"</f>
        <v>2070 (p)</v>
      </c>
      <c r="BC4" s="1" t="str">
        <f>'0. Guide'!$A$30+COUNTA($I$4:BB$4)&amp;" (p)"</f>
        <v>2071 (p)</v>
      </c>
      <c r="BD4" s="1" t="str">
        <f>'0. Guide'!$A$30+COUNTA($I$4:BC$4)&amp;" (p)"</f>
        <v>2072 (p)</v>
      </c>
      <c r="BE4" s="1" t="str">
        <f>'0. Guide'!$A$30+COUNTA($I$4:BD$4)&amp;" (p)"</f>
        <v>2073 (p)</v>
      </c>
      <c r="BF4" s="1" t="str">
        <f>'0. Guide'!$A$30+COUNTA($I$4:BE$4)&amp;" (p)"</f>
        <v>2074 (p)</v>
      </c>
      <c r="BG4" s="1" t="str">
        <f>'0. Guide'!$A$30+COUNTA($I$4:BF$4)&amp;" (p)"</f>
        <v>2075 (p)</v>
      </c>
      <c r="BH4" s="1" t="str">
        <f>'0. Guide'!$A$30+COUNTA($I$4:BG$4)&amp;" (p)"</f>
        <v>2076 (p)</v>
      </c>
      <c r="BI4" s="1" t="str">
        <f>'0. Guide'!$A$30+COUNTA($I$4:BH$4)&amp;" (p)"</f>
        <v>2077 (p)</v>
      </c>
      <c r="BJ4" s="1" t="str">
        <f>'0. Guide'!$A$30+COUNTA($I$4:BI$4)&amp;" (p)"</f>
        <v>2078 (p)</v>
      </c>
      <c r="BK4" s="1" t="str">
        <f>'0. Guide'!$A$30+COUNTA($I$4:BJ$4)&amp;" (p)"</f>
        <v>2079 (p)</v>
      </c>
      <c r="BL4" s="1" t="str">
        <f>'0. Guide'!$A$30+COUNTA($I$4:BK$4)&amp;" (p)"</f>
        <v>2080 (p)</v>
      </c>
      <c r="BM4" s="1" t="str">
        <f>'0. Guide'!$A$30+COUNTA($I$4:BL$4)&amp;" (p)"</f>
        <v>2081 (p)</v>
      </c>
      <c r="BN4" s="1" t="str">
        <f>'0. Guide'!$A$30+COUNTA($I$4:BM$4)&amp;" (p)"</f>
        <v>2082 (p)</v>
      </c>
      <c r="BO4" s="1" t="str">
        <f>'0. Guide'!$A$30+COUNTA($I$4:BN$4)&amp;" (p)"</f>
        <v>2083 (p)</v>
      </c>
      <c r="BP4" s="1" t="str">
        <f>'0. Guide'!$A$30+COUNTA($I$4:BO$4)&amp;" (p)"</f>
        <v>2084 (p)</v>
      </c>
      <c r="BQ4" s="1" t="str">
        <f>'0. Guide'!$A$30+COUNTA($I$4:BP$4)&amp;" (p)"</f>
        <v>2085 (p)</v>
      </c>
      <c r="BR4" s="1" t="str">
        <f>'0. Guide'!$A$30+COUNTA($I$4:BQ$4)&amp;" (p)"</f>
        <v>2086 (p)</v>
      </c>
      <c r="BS4" s="1" t="str">
        <f>'0. Guide'!$A$30+COUNTA($I$4:BR$4)&amp;" (p)"</f>
        <v>2087 (p)</v>
      </c>
      <c r="BT4" s="1" t="str">
        <f>'0. Guide'!$A$30+COUNTA($I$4:BS$4)&amp;" (p)"</f>
        <v>2088 (p)</v>
      </c>
      <c r="BU4" s="1" t="str">
        <f>'0. Guide'!$A$30+COUNTA($I$4:BT$4)&amp;" (p)"</f>
        <v>2089 (p)</v>
      </c>
    </row>
    <row r="5" spans="1:73" x14ac:dyDescent="0.3">
      <c r="A5" s="51" t="s">
        <v>22</v>
      </c>
      <c r="B5" s="52"/>
      <c r="C5" s="500"/>
      <c r="D5" s="312" t="s">
        <v>393</v>
      </c>
      <c r="E5" s="52"/>
      <c r="F5" s="618">
        <f>+F7+F17+F24+F25</f>
        <v>0</v>
      </c>
      <c r="G5" s="618">
        <f>+G7+G17+G24+G25</f>
        <v>0</v>
      </c>
      <c r="H5" s="618">
        <f t="shared" ref="H5:BS5" si="0">+H7+H17+H24+H25</f>
        <v>0</v>
      </c>
      <c r="I5" s="618">
        <f t="shared" si="0"/>
        <v>0</v>
      </c>
      <c r="J5" s="618">
        <f t="shared" si="0"/>
        <v>0</v>
      </c>
      <c r="K5" s="618">
        <f t="shared" si="0"/>
        <v>0</v>
      </c>
      <c r="L5" s="618">
        <f t="shared" si="0"/>
        <v>0</v>
      </c>
      <c r="M5" s="618">
        <f t="shared" si="0"/>
        <v>0</v>
      </c>
      <c r="N5" s="618">
        <f t="shared" si="0"/>
        <v>0</v>
      </c>
      <c r="O5" s="618">
        <f t="shared" si="0"/>
        <v>0</v>
      </c>
      <c r="P5" s="618">
        <f t="shared" si="0"/>
        <v>0</v>
      </c>
      <c r="Q5" s="618">
        <f t="shared" si="0"/>
        <v>0</v>
      </c>
      <c r="R5" s="618">
        <f t="shared" si="0"/>
        <v>0</v>
      </c>
      <c r="S5" s="618">
        <f t="shared" si="0"/>
        <v>0</v>
      </c>
      <c r="T5" s="618">
        <f t="shared" si="0"/>
        <v>0</v>
      </c>
      <c r="U5" s="618">
        <f t="shared" si="0"/>
        <v>0</v>
      </c>
      <c r="V5" s="618">
        <f t="shared" si="0"/>
        <v>0</v>
      </c>
      <c r="W5" s="618">
        <f t="shared" si="0"/>
        <v>0</v>
      </c>
      <c r="X5" s="618">
        <f t="shared" si="0"/>
        <v>0</v>
      </c>
      <c r="Y5" s="618">
        <f t="shared" si="0"/>
        <v>0</v>
      </c>
      <c r="Z5" s="618">
        <f t="shared" si="0"/>
        <v>0</v>
      </c>
      <c r="AA5" s="618">
        <f t="shared" si="0"/>
        <v>0</v>
      </c>
      <c r="AB5" s="618">
        <f t="shared" si="0"/>
        <v>0</v>
      </c>
      <c r="AC5" s="618">
        <f t="shared" si="0"/>
        <v>0</v>
      </c>
      <c r="AD5" s="618">
        <f t="shared" si="0"/>
        <v>0</v>
      </c>
      <c r="AE5" s="618">
        <f t="shared" si="0"/>
        <v>0</v>
      </c>
      <c r="AF5" s="618">
        <f t="shared" si="0"/>
        <v>0</v>
      </c>
      <c r="AG5" s="618">
        <f t="shared" si="0"/>
        <v>0</v>
      </c>
      <c r="AH5" s="618">
        <f t="shared" si="0"/>
        <v>0</v>
      </c>
      <c r="AI5" s="618">
        <f t="shared" si="0"/>
        <v>0</v>
      </c>
      <c r="AJ5" s="618">
        <f t="shared" si="0"/>
        <v>0</v>
      </c>
      <c r="AK5" s="618">
        <f t="shared" si="0"/>
        <v>0</v>
      </c>
      <c r="AL5" s="618">
        <f t="shared" si="0"/>
        <v>0</v>
      </c>
      <c r="AM5" s="618">
        <f t="shared" si="0"/>
        <v>0</v>
      </c>
      <c r="AN5" s="618">
        <f t="shared" si="0"/>
        <v>0</v>
      </c>
      <c r="AO5" s="618">
        <f t="shared" si="0"/>
        <v>0</v>
      </c>
      <c r="AP5" s="618">
        <f t="shared" si="0"/>
        <v>0</v>
      </c>
      <c r="AQ5" s="618">
        <f t="shared" si="0"/>
        <v>0</v>
      </c>
      <c r="AR5" s="618">
        <f t="shared" si="0"/>
        <v>0</v>
      </c>
      <c r="AS5" s="618">
        <f t="shared" si="0"/>
        <v>0</v>
      </c>
      <c r="AT5" s="618">
        <f t="shared" si="0"/>
        <v>0</v>
      </c>
      <c r="AU5" s="618">
        <f t="shared" si="0"/>
        <v>0</v>
      </c>
      <c r="AV5" s="618">
        <f t="shared" si="0"/>
        <v>0</v>
      </c>
      <c r="AW5" s="618">
        <f t="shared" si="0"/>
        <v>0</v>
      </c>
      <c r="AX5" s="618">
        <f t="shared" si="0"/>
        <v>0</v>
      </c>
      <c r="AY5" s="618">
        <f t="shared" si="0"/>
        <v>0</v>
      </c>
      <c r="AZ5" s="618">
        <f t="shared" si="0"/>
        <v>0</v>
      </c>
      <c r="BA5" s="618">
        <f t="shared" si="0"/>
        <v>0</v>
      </c>
      <c r="BB5" s="618">
        <f t="shared" si="0"/>
        <v>0</v>
      </c>
      <c r="BC5" s="618">
        <f t="shared" si="0"/>
        <v>0</v>
      </c>
      <c r="BD5" s="618">
        <f t="shared" si="0"/>
        <v>0</v>
      </c>
      <c r="BE5" s="618">
        <f t="shared" si="0"/>
        <v>0</v>
      </c>
      <c r="BF5" s="618">
        <f t="shared" si="0"/>
        <v>0</v>
      </c>
      <c r="BG5" s="618">
        <f t="shared" si="0"/>
        <v>0</v>
      </c>
      <c r="BH5" s="618">
        <f t="shared" si="0"/>
        <v>0</v>
      </c>
      <c r="BI5" s="618">
        <f t="shared" si="0"/>
        <v>0</v>
      </c>
      <c r="BJ5" s="618">
        <f t="shared" si="0"/>
        <v>0</v>
      </c>
      <c r="BK5" s="618">
        <f t="shared" si="0"/>
        <v>0</v>
      </c>
      <c r="BL5" s="618">
        <f t="shared" si="0"/>
        <v>0</v>
      </c>
      <c r="BM5" s="618">
        <f t="shared" si="0"/>
        <v>0</v>
      </c>
      <c r="BN5" s="618">
        <f t="shared" si="0"/>
        <v>0</v>
      </c>
      <c r="BO5" s="618">
        <f t="shared" si="0"/>
        <v>0</v>
      </c>
      <c r="BP5" s="618">
        <f t="shared" si="0"/>
        <v>0</v>
      </c>
      <c r="BQ5" s="618">
        <f t="shared" si="0"/>
        <v>0</v>
      </c>
      <c r="BR5" s="618">
        <f t="shared" si="0"/>
        <v>0</v>
      </c>
      <c r="BS5" s="618">
        <f t="shared" si="0"/>
        <v>0</v>
      </c>
      <c r="BT5" s="618">
        <f t="shared" ref="BT5:BU5" si="1">+BT7+BT17+BT24+BT25</f>
        <v>0</v>
      </c>
      <c r="BU5" s="618">
        <f t="shared" si="1"/>
        <v>0</v>
      </c>
    </row>
    <row r="6" spans="1:73" s="22" customFormat="1" x14ac:dyDescent="0.3">
      <c r="A6" s="85"/>
      <c r="B6" s="86"/>
      <c r="C6" s="501"/>
      <c r="D6" s="318"/>
      <c r="E6" s="86"/>
      <c r="F6" s="619"/>
      <c r="G6" s="619"/>
      <c r="H6" s="619"/>
      <c r="I6" s="619"/>
      <c r="J6" s="619"/>
      <c r="K6" s="619"/>
      <c r="L6" s="619"/>
      <c r="M6" s="619"/>
      <c r="N6" s="619"/>
      <c r="O6" s="619"/>
      <c r="P6" s="619"/>
      <c r="Q6" s="619"/>
      <c r="R6" s="619"/>
      <c r="S6" s="619"/>
      <c r="T6" s="619"/>
      <c r="U6" s="619"/>
      <c r="V6" s="619"/>
      <c r="W6" s="619"/>
      <c r="X6" s="619"/>
      <c r="Y6" s="619"/>
      <c r="Z6" s="619"/>
      <c r="AA6" s="619"/>
      <c r="AB6" s="619"/>
      <c r="AC6" s="619"/>
      <c r="AD6" s="619"/>
      <c r="AE6" s="619"/>
      <c r="AF6" s="619"/>
      <c r="AG6" s="619"/>
      <c r="AH6" s="619"/>
      <c r="AI6" s="619"/>
      <c r="AJ6" s="619"/>
      <c r="AK6" s="619"/>
      <c r="AL6" s="619"/>
      <c r="AM6" s="619"/>
      <c r="AN6" s="619"/>
      <c r="AO6" s="619"/>
      <c r="AP6" s="619"/>
      <c r="AQ6" s="619"/>
      <c r="AR6" s="619"/>
      <c r="AS6" s="619"/>
      <c r="AT6" s="619"/>
      <c r="AU6" s="619"/>
      <c r="AV6" s="619"/>
      <c r="AW6" s="619"/>
      <c r="AX6" s="619"/>
      <c r="AY6" s="619"/>
      <c r="AZ6" s="619"/>
      <c r="BA6" s="619"/>
      <c r="BB6" s="619"/>
      <c r="BC6" s="619"/>
      <c r="BD6" s="619"/>
      <c r="BE6" s="619"/>
      <c r="BF6" s="619"/>
      <c r="BG6" s="619"/>
      <c r="BH6" s="619"/>
      <c r="BI6" s="619"/>
      <c r="BJ6" s="619"/>
      <c r="BK6" s="619"/>
      <c r="BL6" s="619"/>
      <c r="BM6" s="619"/>
      <c r="BN6" s="619"/>
      <c r="BO6" s="619"/>
      <c r="BP6" s="619"/>
      <c r="BQ6" s="619"/>
      <c r="BR6" s="619"/>
      <c r="BS6" s="619"/>
      <c r="BT6" s="619"/>
      <c r="BU6" s="619"/>
    </row>
    <row r="7" spans="1:73" x14ac:dyDescent="0.3">
      <c r="A7" s="53" t="s">
        <v>25</v>
      </c>
      <c r="B7" s="54"/>
      <c r="C7" s="502"/>
      <c r="D7" s="312" t="s">
        <v>359</v>
      </c>
      <c r="E7" s="54"/>
      <c r="F7" s="620">
        <f t="shared" ref="F7:S7" si="2">F8+F9+F11</f>
        <v>0</v>
      </c>
      <c r="G7" s="620">
        <f t="shared" si="2"/>
        <v>0</v>
      </c>
      <c r="H7" s="620">
        <f t="shared" si="2"/>
        <v>0</v>
      </c>
      <c r="I7" s="620">
        <f t="shared" si="2"/>
        <v>0</v>
      </c>
      <c r="J7" s="620">
        <f t="shared" si="2"/>
        <v>0</v>
      </c>
      <c r="K7" s="620">
        <f t="shared" si="2"/>
        <v>0</v>
      </c>
      <c r="L7" s="620">
        <f t="shared" si="2"/>
        <v>0</v>
      </c>
      <c r="M7" s="620">
        <f t="shared" si="2"/>
        <v>0</v>
      </c>
      <c r="N7" s="620">
        <f t="shared" si="2"/>
        <v>0</v>
      </c>
      <c r="O7" s="620">
        <f t="shared" si="2"/>
        <v>0</v>
      </c>
      <c r="P7" s="620">
        <f t="shared" si="2"/>
        <v>0</v>
      </c>
      <c r="Q7" s="620">
        <f t="shared" si="2"/>
        <v>0</v>
      </c>
      <c r="R7" s="620">
        <f t="shared" si="2"/>
        <v>0</v>
      </c>
      <c r="S7" s="620">
        <f t="shared" si="2"/>
        <v>0</v>
      </c>
      <c r="T7" s="620">
        <f t="shared" ref="T7:Y7" si="3">T8+T9+T11</f>
        <v>0</v>
      </c>
      <c r="U7" s="620">
        <f t="shared" si="3"/>
        <v>0</v>
      </c>
      <c r="V7" s="620">
        <f t="shared" si="3"/>
        <v>0</v>
      </c>
      <c r="W7" s="620">
        <f t="shared" si="3"/>
        <v>0</v>
      </c>
      <c r="X7" s="620">
        <f t="shared" si="3"/>
        <v>0</v>
      </c>
      <c r="Y7" s="620">
        <f t="shared" si="3"/>
        <v>0</v>
      </c>
      <c r="Z7" s="620">
        <f t="shared" ref="Z7:BU7" si="4">Z8+Z9+Z11</f>
        <v>0</v>
      </c>
      <c r="AA7" s="620">
        <f t="shared" si="4"/>
        <v>0</v>
      </c>
      <c r="AB7" s="620">
        <f t="shared" si="4"/>
        <v>0</v>
      </c>
      <c r="AC7" s="620">
        <f t="shared" si="4"/>
        <v>0</v>
      </c>
      <c r="AD7" s="620">
        <f t="shared" si="4"/>
        <v>0</v>
      </c>
      <c r="AE7" s="620">
        <f t="shared" si="4"/>
        <v>0</v>
      </c>
      <c r="AF7" s="620">
        <f t="shared" si="4"/>
        <v>0</v>
      </c>
      <c r="AG7" s="620">
        <f t="shared" si="4"/>
        <v>0</v>
      </c>
      <c r="AH7" s="620">
        <f t="shared" si="4"/>
        <v>0</v>
      </c>
      <c r="AI7" s="620">
        <f t="shared" si="4"/>
        <v>0</v>
      </c>
      <c r="AJ7" s="620">
        <f t="shared" si="4"/>
        <v>0</v>
      </c>
      <c r="AK7" s="620">
        <f t="shared" si="4"/>
        <v>0</v>
      </c>
      <c r="AL7" s="620">
        <f t="shared" si="4"/>
        <v>0</v>
      </c>
      <c r="AM7" s="620">
        <f t="shared" si="4"/>
        <v>0</v>
      </c>
      <c r="AN7" s="620">
        <f t="shared" si="4"/>
        <v>0</v>
      </c>
      <c r="AO7" s="620">
        <f t="shared" si="4"/>
        <v>0</v>
      </c>
      <c r="AP7" s="620">
        <f t="shared" si="4"/>
        <v>0</v>
      </c>
      <c r="AQ7" s="620">
        <f t="shared" si="4"/>
        <v>0</v>
      </c>
      <c r="AR7" s="620">
        <f t="shared" si="4"/>
        <v>0</v>
      </c>
      <c r="AS7" s="620">
        <f t="shared" si="4"/>
        <v>0</v>
      </c>
      <c r="AT7" s="620">
        <f t="shared" si="4"/>
        <v>0</v>
      </c>
      <c r="AU7" s="620">
        <f t="shared" si="4"/>
        <v>0</v>
      </c>
      <c r="AV7" s="620">
        <f t="shared" si="4"/>
        <v>0</v>
      </c>
      <c r="AW7" s="620">
        <f t="shared" si="4"/>
        <v>0</v>
      </c>
      <c r="AX7" s="620">
        <f t="shared" si="4"/>
        <v>0</v>
      </c>
      <c r="AY7" s="620">
        <f t="shared" si="4"/>
        <v>0</v>
      </c>
      <c r="AZ7" s="620">
        <f t="shared" si="4"/>
        <v>0</v>
      </c>
      <c r="BA7" s="620">
        <f t="shared" si="4"/>
        <v>0</v>
      </c>
      <c r="BB7" s="620">
        <f t="shared" si="4"/>
        <v>0</v>
      </c>
      <c r="BC7" s="620">
        <f t="shared" si="4"/>
        <v>0</v>
      </c>
      <c r="BD7" s="620">
        <f t="shared" si="4"/>
        <v>0</v>
      </c>
      <c r="BE7" s="620">
        <f t="shared" si="4"/>
        <v>0</v>
      </c>
      <c r="BF7" s="620">
        <f t="shared" si="4"/>
        <v>0</v>
      </c>
      <c r="BG7" s="620">
        <f t="shared" si="4"/>
        <v>0</v>
      </c>
      <c r="BH7" s="620">
        <f t="shared" si="4"/>
        <v>0</v>
      </c>
      <c r="BI7" s="620">
        <f t="shared" si="4"/>
        <v>0</v>
      </c>
      <c r="BJ7" s="620">
        <f t="shared" si="4"/>
        <v>0</v>
      </c>
      <c r="BK7" s="620">
        <f t="shared" si="4"/>
        <v>0</v>
      </c>
      <c r="BL7" s="620">
        <f t="shared" si="4"/>
        <v>0</v>
      </c>
      <c r="BM7" s="620">
        <f t="shared" si="4"/>
        <v>0</v>
      </c>
      <c r="BN7" s="620">
        <f t="shared" si="4"/>
        <v>0</v>
      </c>
      <c r="BO7" s="620">
        <f t="shared" si="4"/>
        <v>0</v>
      </c>
      <c r="BP7" s="620">
        <f t="shared" si="4"/>
        <v>0</v>
      </c>
      <c r="BQ7" s="620">
        <f t="shared" si="4"/>
        <v>0</v>
      </c>
      <c r="BR7" s="620">
        <f t="shared" si="4"/>
        <v>0</v>
      </c>
      <c r="BS7" s="620">
        <f t="shared" si="4"/>
        <v>0</v>
      </c>
      <c r="BT7" s="620">
        <f t="shared" si="4"/>
        <v>0</v>
      </c>
      <c r="BU7" s="620">
        <f t="shared" si="4"/>
        <v>0</v>
      </c>
    </row>
    <row r="8" spans="1:73" ht="15.75" customHeight="1" x14ac:dyDescent="0.3">
      <c r="A8" s="56" t="s">
        <v>233</v>
      </c>
      <c r="B8" s="87"/>
      <c r="C8" s="503"/>
      <c r="D8" s="332" t="s">
        <v>387</v>
      </c>
      <c r="E8" s="87"/>
      <c r="F8" s="621"/>
      <c r="G8" s="621"/>
      <c r="H8" s="621"/>
      <c r="I8" s="621"/>
      <c r="J8" s="621"/>
      <c r="K8" s="621"/>
      <c r="L8" s="621"/>
      <c r="M8" s="621"/>
      <c r="N8" s="621"/>
      <c r="O8" s="621"/>
      <c r="P8" s="621"/>
      <c r="Q8" s="621"/>
      <c r="R8" s="621"/>
      <c r="S8" s="621"/>
      <c r="T8" s="621"/>
      <c r="U8" s="621"/>
      <c r="V8" s="621"/>
      <c r="W8" s="621"/>
      <c r="X8" s="621"/>
      <c r="Y8" s="621"/>
      <c r="Z8" s="621"/>
      <c r="AA8" s="621"/>
      <c r="AB8" s="621"/>
      <c r="AC8" s="621"/>
      <c r="AD8" s="621"/>
      <c r="AE8" s="621"/>
      <c r="AF8" s="621"/>
      <c r="AG8" s="621"/>
      <c r="AH8" s="621"/>
      <c r="AI8" s="621"/>
      <c r="AJ8" s="621"/>
      <c r="AK8" s="621"/>
      <c r="AL8" s="621"/>
      <c r="AM8" s="621"/>
      <c r="AN8" s="621"/>
      <c r="AO8" s="621"/>
      <c r="AP8" s="621"/>
      <c r="AQ8" s="621"/>
      <c r="AR8" s="621"/>
      <c r="AS8" s="621"/>
      <c r="AT8" s="621"/>
      <c r="AU8" s="621"/>
      <c r="AV8" s="621"/>
      <c r="AW8" s="621"/>
      <c r="AX8" s="621"/>
      <c r="AY8" s="621"/>
      <c r="AZ8" s="621"/>
      <c r="BA8" s="621"/>
      <c r="BB8" s="621"/>
      <c r="BC8" s="621"/>
      <c r="BD8" s="621"/>
      <c r="BE8" s="621"/>
      <c r="BF8" s="621"/>
      <c r="BG8" s="621"/>
      <c r="BH8" s="621"/>
      <c r="BI8" s="621"/>
      <c r="BJ8" s="621"/>
      <c r="BK8" s="621"/>
      <c r="BL8" s="621"/>
      <c r="BM8" s="621"/>
      <c r="BN8" s="621"/>
      <c r="BO8" s="621"/>
      <c r="BP8" s="621"/>
      <c r="BQ8" s="621"/>
      <c r="BR8" s="621"/>
      <c r="BS8" s="621"/>
      <c r="BT8" s="621"/>
      <c r="BU8" s="621"/>
    </row>
    <row r="9" spans="1:73" ht="15.75" customHeight="1" x14ac:dyDescent="0.3">
      <c r="A9" s="400" t="s">
        <v>441</v>
      </c>
      <c r="B9" s="401"/>
      <c r="C9" s="504"/>
      <c r="D9" s="375" t="s">
        <v>388</v>
      </c>
      <c r="E9" s="401"/>
      <c r="F9" s="622"/>
      <c r="G9" s="622"/>
      <c r="H9" s="622"/>
      <c r="I9" s="622"/>
      <c r="J9" s="622"/>
      <c r="K9" s="622"/>
      <c r="L9" s="622"/>
      <c r="M9" s="622"/>
      <c r="N9" s="622"/>
      <c r="O9" s="622"/>
      <c r="P9" s="622"/>
      <c r="Q9" s="622"/>
      <c r="R9" s="622"/>
      <c r="S9" s="622"/>
      <c r="T9" s="622"/>
      <c r="U9" s="622"/>
      <c r="V9" s="622"/>
      <c r="W9" s="622"/>
      <c r="X9" s="622"/>
      <c r="Y9" s="622"/>
      <c r="Z9" s="622"/>
      <c r="AA9" s="622"/>
      <c r="AB9" s="622"/>
      <c r="AC9" s="622"/>
      <c r="AD9" s="622"/>
      <c r="AE9" s="622"/>
      <c r="AF9" s="622"/>
      <c r="AG9" s="622"/>
      <c r="AH9" s="622"/>
      <c r="AI9" s="622"/>
      <c r="AJ9" s="622"/>
      <c r="AK9" s="622"/>
      <c r="AL9" s="622"/>
      <c r="AM9" s="622"/>
      <c r="AN9" s="622"/>
      <c r="AO9" s="622"/>
      <c r="AP9" s="622"/>
      <c r="AQ9" s="622"/>
      <c r="AR9" s="622"/>
      <c r="AS9" s="622"/>
      <c r="AT9" s="622"/>
      <c r="AU9" s="622"/>
      <c r="AV9" s="622"/>
      <c r="AW9" s="622"/>
      <c r="AX9" s="622"/>
      <c r="AY9" s="622"/>
      <c r="AZ9" s="622"/>
      <c r="BA9" s="622"/>
      <c r="BB9" s="622"/>
      <c r="BC9" s="622"/>
      <c r="BD9" s="622"/>
      <c r="BE9" s="622"/>
      <c r="BF9" s="622"/>
      <c r="BG9" s="622"/>
      <c r="BH9" s="622"/>
      <c r="BI9" s="622"/>
      <c r="BJ9" s="622"/>
      <c r="BK9" s="622"/>
      <c r="BL9" s="622"/>
      <c r="BM9" s="622"/>
      <c r="BN9" s="622"/>
      <c r="BO9" s="622"/>
      <c r="BP9" s="622"/>
      <c r="BQ9" s="622"/>
      <c r="BR9" s="622"/>
      <c r="BS9" s="622"/>
      <c r="BT9" s="622"/>
      <c r="BU9" s="622"/>
    </row>
    <row r="10" spans="1:73" s="22" customFormat="1" x14ac:dyDescent="0.3">
      <c r="A10" s="405" t="s">
        <v>479</v>
      </c>
      <c r="B10" s="398"/>
      <c r="C10" s="504"/>
      <c r="D10" s="375"/>
      <c r="E10" s="401"/>
      <c r="F10" s="631"/>
      <c r="G10" s="631"/>
      <c r="H10" s="631"/>
      <c r="I10" s="631"/>
      <c r="J10" s="631"/>
      <c r="K10" s="631"/>
      <c r="L10" s="631"/>
      <c r="M10" s="631"/>
      <c r="N10" s="631"/>
      <c r="O10" s="631"/>
      <c r="P10" s="631"/>
      <c r="Q10" s="631"/>
      <c r="R10" s="631"/>
      <c r="S10" s="631"/>
      <c r="T10" s="631"/>
      <c r="U10" s="631"/>
      <c r="V10" s="631"/>
      <c r="W10" s="631"/>
      <c r="X10" s="631"/>
      <c r="Y10" s="631"/>
      <c r="Z10" s="631"/>
      <c r="AA10" s="631"/>
      <c r="AB10" s="631"/>
      <c r="AC10" s="631"/>
      <c r="AD10" s="631"/>
      <c r="AE10" s="631"/>
      <c r="AF10" s="631"/>
      <c r="AG10" s="631"/>
      <c r="AH10" s="631"/>
      <c r="AI10" s="631"/>
      <c r="AJ10" s="631"/>
      <c r="AK10" s="631"/>
      <c r="AL10" s="631"/>
      <c r="AM10" s="631"/>
      <c r="AN10" s="631"/>
      <c r="AO10" s="631"/>
      <c r="AP10" s="631"/>
      <c r="AQ10" s="631"/>
      <c r="AR10" s="631"/>
      <c r="AS10" s="631"/>
      <c r="AT10" s="631"/>
      <c r="AU10" s="631"/>
      <c r="AV10" s="631"/>
      <c r="AW10" s="631"/>
      <c r="AX10" s="631"/>
      <c r="AY10" s="631"/>
      <c r="AZ10" s="631"/>
      <c r="BA10" s="631"/>
      <c r="BB10" s="631"/>
      <c r="BC10" s="631"/>
      <c r="BD10" s="631"/>
      <c r="BE10" s="631"/>
      <c r="BF10" s="631"/>
      <c r="BG10" s="631"/>
      <c r="BH10" s="631"/>
      <c r="BI10" s="631"/>
      <c r="BJ10" s="631"/>
      <c r="BK10" s="631"/>
      <c r="BL10" s="631"/>
      <c r="BM10" s="631"/>
      <c r="BN10" s="631"/>
      <c r="BO10" s="631"/>
      <c r="BP10" s="631"/>
      <c r="BQ10" s="631"/>
      <c r="BR10" s="631"/>
      <c r="BS10" s="631"/>
      <c r="BT10" s="631"/>
      <c r="BU10" s="631"/>
    </row>
    <row r="11" spans="1:73" ht="15.75" customHeight="1" x14ac:dyDescent="0.35">
      <c r="A11" s="402" t="s">
        <v>231</v>
      </c>
      <c r="B11" s="398" t="s">
        <v>254</v>
      </c>
      <c r="C11" s="504"/>
      <c r="D11" s="375"/>
      <c r="E11" s="404" t="str">
        <f>'9. Checks (ART)'!E42</f>
        <v>OK</v>
      </c>
      <c r="F11" s="622"/>
      <c r="G11" s="623">
        <f t="shared" ref="G11:I11" si="5">SUM(G12:G16)</f>
        <v>0</v>
      </c>
      <c r="H11" s="632"/>
      <c r="I11" s="623">
        <f t="shared" si="5"/>
        <v>0</v>
      </c>
      <c r="J11" s="632"/>
      <c r="K11" s="632"/>
      <c r="L11" s="632"/>
      <c r="M11" s="632"/>
      <c r="N11" s="632"/>
      <c r="O11" s="632"/>
      <c r="P11" s="632"/>
      <c r="Q11" s="632"/>
      <c r="R11" s="632"/>
      <c r="S11" s="632"/>
      <c r="T11" s="632"/>
      <c r="U11" s="632"/>
      <c r="V11" s="632"/>
      <c r="W11" s="632"/>
      <c r="X11" s="632"/>
      <c r="Y11" s="632"/>
      <c r="Z11" s="632"/>
      <c r="AA11" s="632"/>
      <c r="AB11" s="632"/>
      <c r="AC11" s="632"/>
      <c r="AD11" s="632"/>
      <c r="AE11" s="632"/>
      <c r="AF11" s="632"/>
      <c r="AG11" s="632"/>
      <c r="AH11" s="632"/>
      <c r="AI11" s="632"/>
      <c r="AJ11" s="632"/>
      <c r="AK11" s="632"/>
      <c r="AL11" s="632"/>
      <c r="AM11" s="632"/>
      <c r="AN11" s="632"/>
      <c r="AO11" s="632"/>
      <c r="AP11" s="632"/>
      <c r="AQ11" s="632"/>
      <c r="AR11" s="632"/>
      <c r="AS11" s="632"/>
      <c r="AT11" s="632"/>
      <c r="AU11" s="632"/>
      <c r="AV11" s="632"/>
      <c r="AW11" s="632"/>
      <c r="AX11" s="632"/>
      <c r="AY11" s="632"/>
      <c r="AZ11" s="632"/>
      <c r="BA11" s="632"/>
      <c r="BB11" s="632"/>
      <c r="BC11" s="632"/>
      <c r="BD11" s="632"/>
      <c r="BE11" s="632"/>
      <c r="BF11" s="632"/>
      <c r="BG11" s="632"/>
      <c r="BH11" s="632"/>
      <c r="BI11" s="632"/>
      <c r="BJ11" s="632"/>
      <c r="BK11" s="632"/>
      <c r="BL11" s="632"/>
      <c r="BM11" s="632"/>
      <c r="BN11" s="632"/>
      <c r="BO11" s="632"/>
      <c r="BP11" s="632"/>
      <c r="BQ11" s="632"/>
      <c r="BR11" s="632"/>
      <c r="BS11" s="632"/>
      <c r="BT11" s="632"/>
      <c r="BU11" s="632"/>
    </row>
    <row r="12" spans="1:73" s="89" customFormat="1" ht="15.75" customHeight="1" x14ac:dyDescent="0.3">
      <c r="A12" s="405" t="s">
        <v>145</v>
      </c>
      <c r="B12" s="406"/>
      <c r="C12" s="504"/>
      <c r="D12" s="954" t="s">
        <v>360</v>
      </c>
      <c r="E12" s="406"/>
      <c r="F12" s="624"/>
      <c r="G12" s="626"/>
      <c r="H12" s="624"/>
      <c r="I12" s="626"/>
      <c r="J12" s="624"/>
      <c r="K12" s="624"/>
      <c r="L12" s="624"/>
      <c r="M12" s="624"/>
      <c r="N12" s="624"/>
      <c r="O12" s="624"/>
      <c r="P12" s="624"/>
      <c r="Q12" s="624"/>
      <c r="R12" s="624"/>
      <c r="S12" s="624"/>
      <c r="T12" s="624"/>
      <c r="U12" s="624"/>
      <c r="V12" s="624"/>
      <c r="W12" s="624"/>
      <c r="X12" s="624"/>
      <c r="Y12" s="624"/>
      <c r="Z12" s="624"/>
      <c r="AA12" s="624"/>
      <c r="AB12" s="624"/>
      <c r="AC12" s="624"/>
      <c r="AD12" s="624"/>
      <c r="AE12" s="624"/>
      <c r="AF12" s="624"/>
      <c r="AG12" s="624"/>
      <c r="AH12" s="624"/>
      <c r="AI12" s="624"/>
      <c r="AJ12" s="624"/>
      <c r="AK12" s="624"/>
      <c r="AL12" s="624"/>
      <c r="AM12" s="624"/>
      <c r="AN12" s="624"/>
      <c r="AO12" s="624"/>
      <c r="AP12" s="624"/>
      <c r="AQ12" s="624"/>
      <c r="AR12" s="624"/>
      <c r="AS12" s="624"/>
      <c r="AT12" s="624"/>
      <c r="AU12" s="624"/>
      <c r="AV12" s="624"/>
      <c r="AW12" s="624"/>
      <c r="AX12" s="624"/>
      <c r="AY12" s="624"/>
      <c r="AZ12" s="624"/>
      <c r="BA12" s="624"/>
      <c r="BB12" s="624"/>
      <c r="BC12" s="624"/>
      <c r="BD12" s="624"/>
      <c r="BE12" s="624"/>
      <c r="BF12" s="624"/>
      <c r="BG12" s="624"/>
      <c r="BH12" s="624"/>
      <c r="BI12" s="624"/>
      <c r="BJ12" s="624"/>
      <c r="BK12" s="624"/>
      <c r="BL12" s="624"/>
      <c r="BM12" s="624"/>
      <c r="BN12" s="624"/>
      <c r="BO12" s="624"/>
      <c r="BP12" s="624"/>
      <c r="BQ12" s="624"/>
      <c r="BR12" s="624"/>
      <c r="BS12" s="624"/>
      <c r="BT12" s="624"/>
      <c r="BU12" s="624"/>
    </row>
    <row r="13" spans="1:73" s="89" customFormat="1" ht="15.75" customHeight="1" x14ac:dyDescent="0.3">
      <c r="A13" s="405" t="s">
        <v>146</v>
      </c>
      <c r="B13" s="406"/>
      <c r="C13" s="504"/>
      <c r="D13" s="954"/>
      <c r="E13" s="406"/>
      <c r="F13" s="624"/>
      <c r="G13" s="626"/>
      <c r="H13" s="624"/>
      <c r="I13" s="626"/>
      <c r="J13" s="624"/>
      <c r="K13" s="624"/>
      <c r="L13" s="624"/>
      <c r="M13" s="624"/>
      <c r="N13" s="624"/>
      <c r="O13" s="624"/>
      <c r="P13" s="624"/>
      <c r="Q13" s="624"/>
      <c r="R13" s="624"/>
      <c r="S13" s="624"/>
      <c r="T13" s="624"/>
      <c r="U13" s="624"/>
      <c r="V13" s="624"/>
      <c r="W13" s="624"/>
      <c r="X13" s="624"/>
      <c r="Y13" s="624"/>
      <c r="Z13" s="624"/>
      <c r="AA13" s="624"/>
      <c r="AB13" s="624"/>
      <c r="AC13" s="624"/>
      <c r="AD13" s="624"/>
      <c r="AE13" s="624"/>
      <c r="AF13" s="624"/>
      <c r="AG13" s="624"/>
      <c r="AH13" s="624"/>
      <c r="AI13" s="624"/>
      <c r="AJ13" s="624"/>
      <c r="AK13" s="624"/>
      <c r="AL13" s="624"/>
      <c r="AM13" s="624"/>
      <c r="AN13" s="624"/>
      <c r="AO13" s="624"/>
      <c r="AP13" s="624"/>
      <c r="AQ13" s="624"/>
      <c r="AR13" s="624"/>
      <c r="AS13" s="624"/>
      <c r="AT13" s="624"/>
      <c r="AU13" s="624"/>
      <c r="AV13" s="624"/>
      <c r="AW13" s="624"/>
      <c r="AX13" s="624"/>
      <c r="AY13" s="624"/>
      <c r="AZ13" s="624"/>
      <c r="BA13" s="624"/>
      <c r="BB13" s="624"/>
      <c r="BC13" s="624"/>
      <c r="BD13" s="624"/>
      <c r="BE13" s="624"/>
      <c r="BF13" s="624"/>
      <c r="BG13" s="624"/>
      <c r="BH13" s="624"/>
      <c r="BI13" s="624"/>
      <c r="BJ13" s="624"/>
      <c r="BK13" s="624"/>
      <c r="BL13" s="624"/>
      <c r="BM13" s="624"/>
      <c r="BN13" s="624"/>
      <c r="BO13" s="624"/>
      <c r="BP13" s="624"/>
      <c r="BQ13" s="624"/>
      <c r="BR13" s="624"/>
      <c r="BS13" s="624"/>
      <c r="BT13" s="624"/>
      <c r="BU13" s="624"/>
    </row>
    <row r="14" spans="1:73" s="89" customFormat="1" ht="15.75" customHeight="1" x14ac:dyDescent="0.3">
      <c r="A14" s="405" t="s">
        <v>147</v>
      </c>
      <c r="B14" s="406"/>
      <c r="C14" s="504"/>
      <c r="D14" s="407" t="s">
        <v>361</v>
      </c>
      <c r="E14" s="406"/>
      <c r="F14" s="624"/>
      <c r="G14" s="626"/>
      <c r="H14" s="624"/>
      <c r="I14" s="626"/>
      <c r="J14" s="624"/>
      <c r="K14" s="624"/>
      <c r="L14" s="624"/>
      <c r="M14" s="624"/>
      <c r="N14" s="624"/>
      <c r="O14" s="624"/>
      <c r="P14" s="624"/>
      <c r="Q14" s="624"/>
      <c r="R14" s="624"/>
      <c r="S14" s="624"/>
      <c r="T14" s="624"/>
      <c r="U14" s="624"/>
      <c r="V14" s="624"/>
      <c r="W14" s="624"/>
      <c r="X14" s="624"/>
      <c r="Y14" s="624"/>
      <c r="Z14" s="624"/>
      <c r="AA14" s="624"/>
      <c r="AB14" s="624"/>
      <c r="AC14" s="624"/>
      <c r="AD14" s="624"/>
      <c r="AE14" s="624"/>
      <c r="AF14" s="624"/>
      <c r="AG14" s="624"/>
      <c r="AH14" s="624"/>
      <c r="AI14" s="624"/>
      <c r="AJ14" s="624"/>
      <c r="AK14" s="624"/>
      <c r="AL14" s="624"/>
      <c r="AM14" s="624"/>
      <c r="AN14" s="624"/>
      <c r="AO14" s="624"/>
      <c r="AP14" s="624"/>
      <c r="AQ14" s="624"/>
      <c r="AR14" s="624"/>
      <c r="AS14" s="624"/>
      <c r="AT14" s="624"/>
      <c r="AU14" s="624"/>
      <c r="AV14" s="624"/>
      <c r="AW14" s="624"/>
      <c r="AX14" s="624"/>
      <c r="AY14" s="624"/>
      <c r="AZ14" s="624"/>
      <c r="BA14" s="624"/>
      <c r="BB14" s="624"/>
      <c r="BC14" s="624"/>
      <c r="BD14" s="624"/>
      <c r="BE14" s="624"/>
      <c r="BF14" s="624"/>
      <c r="BG14" s="624"/>
      <c r="BH14" s="624"/>
      <c r="BI14" s="624"/>
      <c r="BJ14" s="624"/>
      <c r="BK14" s="624"/>
      <c r="BL14" s="624"/>
      <c r="BM14" s="624"/>
      <c r="BN14" s="624"/>
      <c r="BO14" s="624"/>
      <c r="BP14" s="624"/>
      <c r="BQ14" s="624"/>
      <c r="BR14" s="624"/>
      <c r="BS14" s="624"/>
      <c r="BT14" s="624"/>
      <c r="BU14" s="624"/>
    </row>
    <row r="15" spans="1:73" s="89" customFormat="1" ht="15.75" customHeight="1" x14ac:dyDescent="0.3">
      <c r="A15" s="405" t="s">
        <v>148</v>
      </c>
      <c r="B15" s="406"/>
      <c r="C15" s="504"/>
      <c r="D15" s="407" t="s">
        <v>362</v>
      </c>
      <c r="E15" s="406"/>
      <c r="F15" s="624"/>
      <c r="G15" s="626"/>
      <c r="H15" s="624"/>
      <c r="I15" s="626"/>
      <c r="J15" s="624"/>
      <c r="K15" s="624"/>
      <c r="L15" s="624"/>
      <c r="M15" s="624"/>
      <c r="N15" s="624"/>
      <c r="O15" s="624"/>
      <c r="P15" s="624"/>
      <c r="Q15" s="624"/>
      <c r="R15" s="624"/>
      <c r="S15" s="624"/>
      <c r="T15" s="624"/>
      <c r="U15" s="624"/>
      <c r="V15" s="624"/>
      <c r="W15" s="624"/>
      <c r="X15" s="624"/>
      <c r="Y15" s="624"/>
      <c r="Z15" s="624"/>
      <c r="AA15" s="624"/>
      <c r="AB15" s="624"/>
      <c r="AC15" s="624"/>
      <c r="AD15" s="624"/>
      <c r="AE15" s="624"/>
      <c r="AF15" s="624"/>
      <c r="AG15" s="624"/>
      <c r="AH15" s="624"/>
      <c r="AI15" s="624"/>
      <c r="AJ15" s="624"/>
      <c r="AK15" s="624"/>
      <c r="AL15" s="624"/>
      <c r="AM15" s="624"/>
      <c r="AN15" s="624"/>
      <c r="AO15" s="624"/>
      <c r="AP15" s="624"/>
      <c r="AQ15" s="624"/>
      <c r="AR15" s="624"/>
      <c r="AS15" s="624"/>
      <c r="AT15" s="624"/>
      <c r="AU15" s="624"/>
      <c r="AV15" s="624"/>
      <c r="AW15" s="624"/>
      <c r="AX15" s="624"/>
      <c r="AY15" s="624"/>
      <c r="AZ15" s="624"/>
      <c r="BA15" s="624"/>
      <c r="BB15" s="624"/>
      <c r="BC15" s="624"/>
      <c r="BD15" s="624"/>
      <c r="BE15" s="624"/>
      <c r="BF15" s="624"/>
      <c r="BG15" s="624"/>
      <c r="BH15" s="624"/>
      <c r="BI15" s="624"/>
      <c r="BJ15" s="624"/>
      <c r="BK15" s="624"/>
      <c r="BL15" s="624"/>
      <c r="BM15" s="624"/>
      <c r="BN15" s="624"/>
      <c r="BO15" s="624"/>
      <c r="BP15" s="624"/>
      <c r="BQ15" s="624"/>
      <c r="BR15" s="624"/>
      <c r="BS15" s="624"/>
      <c r="BT15" s="624"/>
      <c r="BU15" s="624"/>
    </row>
    <row r="16" spans="1:73" s="89" customFormat="1" ht="15.75" customHeight="1" x14ac:dyDescent="0.3">
      <c r="A16" s="113" t="s">
        <v>116</v>
      </c>
      <c r="B16" s="90" t="s">
        <v>290</v>
      </c>
      <c r="C16" s="504"/>
      <c r="D16" s="334" t="s">
        <v>363</v>
      </c>
      <c r="E16" s="90"/>
      <c r="F16" s="627"/>
      <c r="G16" s="625"/>
      <c r="H16" s="627"/>
      <c r="I16" s="625"/>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row>
    <row r="17" spans="1:73" ht="15.75" customHeight="1" x14ac:dyDescent="0.3">
      <c r="A17" s="53" t="s">
        <v>226</v>
      </c>
      <c r="B17" s="54"/>
      <c r="C17" s="502"/>
      <c r="D17" s="312"/>
      <c r="E17" s="54"/>
      <c r="F17" s="620">
        <f t="shared" ref="F17:BQ17" si="6">SUM(F18:F22)</f>
        <v>0</v>
      </c>
      <c r="G17" s="620">
        <f t="shared" si="6"/>
        <v>0</v>
      </c>
      <c r="H17" s="620">
        <f t="shared" si="6"/>
        <v>0</v>
      </c>
      <c r="I17" s="620">
        <f t="shared" si="6"/>
        <v>0</v>
      </c>
      <c r="J17" s="620">
        <f t="shared" si="6"/>
        <v>0</v>
      </c>
      <c r="K17" s="620">
        <f t="shared" si="6"/>
        <v>0</v>
      </c>
      <c r="L17" s="620">
        <f t="shared" si="6"/>
        <v>0</v>
      </c>
      <c r="M17" s="620">
        <f t="shared" si="6"/>
        <v>0</v>
      </c>
      <c r="N17" s="620">
        <f t="shared" si="6"/>
        <v>0</v>
      </c>
      <c r="O17" s="620">
        <f t="shared" si="6"/>
        <v>0</v>
      </c>
      <c r="P17" s="620">
        <f t="shared" si="6"/>
        <v>0</v>
      </c>
      <c r="Q17" s="620">
        <f t="shared" si="6"/>
        <v>0</v>
      </c>
      <c r="R17" s="620">
        <f t="shared" si="6"/>
        <v>0</v>
      </c>
      <c r="S17" s="620">
        <f t="shared" si="6"/>
        <v>0</v>
      </c>
      <c r="T17" s="620">
        <f t="shared" si="6"/>
        <v>0</v>
      </c>
      <c r="U17" s="620">
        <f t="shared" si="6"/>
        <v>0</v>
      </c>
      <c r="V17" s="620">
        <f t="shared" si="6"/>
        <v>0</v>
      </c>
      <c r="W17" s="620">
        <f t="shared" si="6"/>
        <v>0</v>
      </c>
      <c r="X17" s="620">
        <f t="shared" si="6"/>
        <v>0</v>
      </c>
      <c r="Y17" s="620">
        <f t="shared" si="6"/>
        <v>0</v>
      </c>
      <c r="Z17" s="620">
        <f t="shared" si="6"/>
        <v>0</v>
      </c>
      <c r="AA17" s="620">
        <f t="shared" si="6"/>
        <v>0</v>
      </c>
      <c r="AB17" s="620">
        <f t="shared" si="6"/>
        <v>0</v>
      </c>
      <c r="AC17" s="620">
        <f t="shared" si="6"/>
        <v>0</v>
      </c>
      <c r="AD17" s="620">
        <f t="shared" si="6"/>
        <v>0</v>
      </c>
      <c r="AE17" s="620">
        <f t="shared" si="6"/>
        <v>0</v>
      </c>
      <c r="AF17" s="620">
        <f t="shared" si="6"/>
        <v>0</v>
      </c>
      <c r="AG17" s="620">
        <f t="shared" si="6"/>
        <v>0</v>
      </c>
      <c r="AH17" s="620">
        <f t="shared" si="6"/>
        <v>0</v>
      </c>
      <c r="AI17" s="620">
        <f t="shared" si="6"/>
        <v>0</v>
      </c>
      <c r="AJ17" s="620">
        <f t="shared" si="6"/>
        <v>0</v>
      </c>
      <c r="AK17" s="620">
        <f t="shared" si="6"/>
        <v>0</v>
      </c>
      <c r="AL17" s="620">
        <f t="shared" si="6"/>
        <v>0</v>
      </c>
      <c r="AM17" s="620">
        <f t="shared" si="6"/>
        <v>0</v>
      </c>
      <c r="AN17" s="620">
        <f t="shared" si="6"/>
        <v>0</v>
      </c>
      <c r="AO17" s="620">
        <f t="shared" si="6"/>
        <v>0</v>
      </c>
      <c r="AP17" s="620">
        <f t="shared" si="6"/>
        <v>0</v>
      </c>
      <c r="AQ17" s="620">
        <f t="shared" si="6"/>
        <v>0</v>
      </c>
      <c r="AR17" s="620">
        <f t="shared" si="6"/>
        <v>0</v>
      </c>
      <c r="AS17" s="620">
        <f t="shared" si="6"/>
        <v>0</v>
      </c>
      <c r="AT17" s="620">
        <f t="shared" si="6"/>
        <v>0</v>
      </c>
      <c r="AU17" s="620">
        <f t="shared" si="6"/>
        <v>0</v>
      </c>
      <c r="AV17" s="620">
        <f t="shared" si="6"/>
        <v>0</v>
      </c>
      <c r="AW17" s="620">
        <f t="shared" si="6"/>
        <v>0</v>
      </c>
      <c r="AX17" s="620">
        <f t="shared" si="6"/>
        <v>0</v>
      </c>
      <c r="AY17" s="620">
        <f t="shared" si="6"/>
        <v>0</v>
      </c>
      <c r="AZ17" s="620">
        <f t="shared" si="6"/>
        <v>0</v>
      </c>
      <c r="BA17" s="620">
        <f t="shared" si="6"/>
        <v>0</v>
      </c>
      <c r="BB17" s="620">
        <f t="shared" si="6"/>
        <v>0</v>
      </c>
      <c r="BC17" s="620">
        <f t="shared" si="6"/>
        <v>0</v>
      </c>
      <c r="BD17" s="620">
        <f t="shared" si="6"/>
        <v>0</v>
      </c>
      <c r="BE17" s="620">
        <f t="shared" si="6"/>
        <v>0</v>
      </c>
      <c r="BF17" s="620">
        <f t="shared" si="6"/>
        <v>0</v>
      </c>
      <c r="BG17" s="620">
        <f t="shared" si="6"/>
        <v>0</v>
      </c>
      <c r="BH17" s="620">
        <f t="shared" si="6"/>
        <v>0</v>
      </c>
      <c r="BI17" s="620">
        <f t="shared" si="6"/>
        <v>0</v>
      </c>
      <c r="BJ17" s="620">
        <f t="shared" si="6"/>
        <v>0</v>
      </c>
      <c r="BK17" s="620">
        <f t="shared" si="6"/>
        <v>0</v>
      </c>
      <c r="BL17" s="620">
        <f t="shared" si="6"/>
        <v>0</v>
      </c>
      <c r="BM17" s="620">
        <f t="shared" si="6"/>
        <v>0</v>
      </c>
      <c r="BN17" s="620">
        <f t="shared" si="6"/>
        <v>0</v>
      </c>
      <c r="BO17" s="620">
        <f t="shared" si="6"/>
        <v>0</v>
      </c>
      <c r="BP17" s="620">
        <f t="shared" si="6"/>
        <v>0</v>
      </c>
      <c r="BQ17" s="620">
        <f t="shared" si="6"/>
        <v>0</v>
      </c>
      <c r="BR17" s="620">
        <f t="shared" ref="BR17:BU17" si="7">SUM(BR18:BR22)</f>
        <v>0</v>
      </c>
      <c r="BS17" s="620">
        <f t="shared" si="7"/>
        <v>0</v>
      </c>
      <c r="BT17" s="620">
        <f t="shared" si="7"/>
        <v>0</v>
      </c>
      <c r="BU17" s="620">
        <f t="shared" si="7"/>
        <v>0</v>
      </c>
    </row>
    <row r="18" spans="1:73" ht="15.75" customHeight="1" x14ac:dyDescent="0.3">
      <c r="A18" s="117" t="s">
        <v>227</v>
      </c>
      <c r="B18" s="88"/>
      <c r="C18" s="504"/>
      <c r="D18" s="332" t="s">
        <v>389</v>
      </c>
      <c r="E18" s="88"/>
      <c r="F18" s="628"/>
      <c r="G18" s="923"/>
      <c r="H18" s="628"/>
      <c r="I18" s="923"/>
      <c r="J18" s="628"/>
      <c r="K18" s="628"/>
      <c r="L18" s="628"/>
      <c r="M18" s="628"/>
      <c r="N18" s="628"/>
      <c r="O18" s="628"/>
      <c r="P18" s="628"/>
      <c r="Q18" s="628"/>
      <c r="R18" s="628"/>
      <c r="S18" s="628"/>
      <c r="T18" s="628"/>
      <c r="U18" s="628"/>
      <c r="V18" s="628"/>
      <c r="W18" s="628"/>
      <c r="X18" s="628"/>
      <c r="Y18" s="628"/>
      <c r="Z18" s="628"/>
      <c r="AA18" s="628"/>
      <c r="AB18" s="628"/>
      <c r="AC18" s="628"/>
      <c r="AD18" s="628"/>
      <c r="AE18" s="628"/>
      <c r="AF18" s="628"/>
      <c r="AG18" s="628"/>
      <c r="AH18" s="628"/>
      <c r="AI18" s="628"/>
      <c r="AJ18" s="628"/>
      <c r="AK18" s="628"/>
      <c r="AL18" s="628"/>
      <c r="AM18" s="628"/>
      <c r="AN18" s="628"/>
      <c r="AO18" s="628"/>
      <c r="AP18" s="628"/>
      <c r="AQ18" s="628"/>
      <c r="AR18" s="628"/>
      <c r="AS18" s="628"/>
      <c r="AT18" s="628"/>
      <c r="AU18" s="628"/>
      <c r="AV18" s="628"/>
      <c r="AW18" s="628"/>
      <c r="AX18" s="628"/>
      <c r="AY18" s="628"/>
      <c r="AZ18" s="628"/>
      <c r="BA18" s="628"/>
      <c r="BB18" s="628"/>
      <c r="BC18" s="628"/>
      <c r="BD18" s="628"/>
      <c r="BE18" s="628"/>
      <c r="BF18" s="628"/>
      <c r="BG18" s="628"/>
      <c r="BH18" s="628"/>
      <c r="BI18" s="628"/>
      <c r="BJ18" s="628"/>
      <c r="BK18" s="628"/>
      <c r="BL18" s="628"/>
      <c r="BM18" s="628"/>
      <c r="BN18" s="628"/>
      <c r="BO18" s="628"/>
      <c r="BP18" s="628"/>
      <c r="BQ18" s="628"/>
      <c r="BR18" s="628"/>
      <c r="BS18" s="628"/>
      <c r="BT18" s="628"/>
      <c r="BU18" s="628"/>
    </row>
    <row r="19" spans="1:73" ht="15.75" customHeight="1" x14ac:dyDescent="0.3">
      <c r="A19" s="400" t="s">
        <v>228</v>
      </c>
      <c r="B19" s="398" t="s">
        <v>278</v>
      </c>
      <c r="C19" s="504"/>
      <c r="D19" s="375" t="s">
        <v>364</v>
      </c>
      <c r="E19" s="401"/>
      <c r="F19" s="629"/>
      <c r="G19" s="923"/>
      <c r="H19" s="629"/>
      <c r="I19" s="923"/>
      <c r="J19" s="629"/>
      <c r="K19" s="629"/>
      <c r="L19" s="629"/>
      <c r="M19" s="629"/>
      <c r="N19" s="629"/>
      <c r="O19" s="629"/>
      <c r="P19" s="629"/>
      <c r="Q19" s="629"/>
      <c r="R19" s="629"/>
      <c r="S19" s="629"/>
      <c r="T19" s="629"/>
      <c r="U19" s="629"/>
      <c r="V19" s="629"/>
      <c r="W19" s="629"/>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629"/>
      <c r="BT19" s="629"/>
      <c r="BU19" s="629"/>
    </row>
    <row r="20" spans="1:73" ht="15.75" customHeight="1" x14ac:dyDescent="0.3">
      <c r="A20" s="400" t="s">
        <v>229</v>
      </c>
      <c r="B20" s="398"/>
      <c r="C20" s="504"/>
      <c r="D20" s="955" t="s">
        <v>365</v>
      </c>
      <c r="E20" s="401"/>
      <c r="F20" s="630"/>
      <c r="G20" s="923"/>
      <c r="H20" s="630"/>
      <c r="I20" s="923"/>
      <c r="J20" s="630"/>
      <c r="K20" s="630"/>
      <c r="L20" s="630"/>
      <c r="M20" s="630"/>
      <c r="N20" s="630"/>
      <c r="O20" s="630"/>
      <c r="P20" s="630"/>
      <c r="Q20" s="630"/>
      <c r="R20" s="630"/>
      <c r="S20" s="630"/>
      <c r="T20" s="630"/>
      <c r="U20" s="630"/>
      <c r="V20" s="630"/>
      <c r="W20" s="630"/>
      <c r="X20" s="630"/>
      <c r="Y20" s="630"/>
      <c r="Z20" s="630"/>
      <c r="AA20" s="630"/>
      <c r="AB20" s="630"/>
      <c r="AC20" s="630"/>
      <c r="AD20" s="630"/>
      <c r="AE20" s="630"/>
      <c r="AF20" s="630"/>
      <c r="AG20" s="630"/>
      <c r="AH20" s="630"/>
      <c r="AI20" s="630"/>
      <c r="AJ20" s="630"/>
      <c r="AK20" s="630"/>
      <c r="AL20" s="630"/>
      <c r="AM20" s="630"/>
      <c r="AN20" s="630"/>
      <c r="AO20" s="630"/>
      <c r="AP20" s="630"/>
      <c r="AQ20" s="630"/>
      <c r="AR20" s="630"/>
      <c r="AS20" s="630"/>
      <c r="AT20" s="630"/>
      <c r="AU20" s="630"/>
      <c r="AV20" s="630"/>
      <c r="AW20" s="630"/>
      <c r="AX20" s="630"/>
      <c r="AY20" s="630"/>
      <c r="AZ20" s="630"/>
      <c r="BA20" s="630"/>
      <c r="BB20" s="630"/>
      <c r="BC20" s="630"/>
      <c r="BD20" s="630"/>
      <c r="BE20" s="630"/>
      <c r="BF20" s="630"/>
      <c r="BG20" s="630"/>
      <c r="BH20" s="630"/>
      <c r="BI20" s="630"/>
      <c r="BJ20" s="630"/>
      <c r="BK20" s="630"/>
      <c r="BL20" s="630"/>
      <c r="BM20" s="630"/>
      <c r="BN20" s="630"/>
      <c r="BO20" s="630"/>
      <c r="BP20" s="630"/>
      <c r="BQ20" s="630"/>
      <c r="BR20" s="630"/>
      <c r="BS20" s="630"/>
      <c r="BT20" s="630"/>
      <c r="BU20" s="630"/>
    </row>
    <row r="21" spans="1:73" x14ac:dyDescent="0.3">
      <c r="A21" s="400" t="s">
        <v>391</v>
      </c>
      <c r="B21" s="398" t="s">
        <v>279</v>
      </c>
      <c r="C21" s="504"/>
      <c r="D21" s="955"/>
      <c r="E21" s="401"/>
      <c r="F21" s="923"/>
      <c r="G21" s="923"/>
      <c r="H21" s="923"/>
      <c r="I21" s="923"/>
      <c r="J21" s="923"/>
      <c r="K21" s="923"/>
      <c r="L21" s="923"/>
      <c r="M21" s="923"/>
      <c r="N21" s="923"/>
      <c r="O21" s="923"/>
      <c r="P21" s="923"/>
      <c r="Q21" s="923"/>
      <c r="R21" s="923"/>
      <c r="S21" s="923"/>
      <c r="T21" s="923"/>
      <c r="U21" s="923"/>
      <c r="V21" s="923"/>
      <c r="W21" s="923"/>
      <c r="X21" s="923"/>
      <c r="Y21" s="923"/>
      <c r="Z21" s="923"/>
      <c r="AA21" s="923"/>
      <c r="AB21" s="923"/>
      <c r="AC21" s="923"/>
      <c r="AD21" s="923"/>
      <c r="AE21" s="923"/>
      <c r="AF21" s="923"/>
      <c r="AG21" s="923"/>
      <c r="AH21" s="923"/>
      <c r="AI21" s="923"/>
      <c r="AJ21" s="923"/>
      <c r="AK21" s="923"/>
      <c r="AL21" s="923"/>
      <c r="AM21" s="923"/>
      <c r="AN21" s="923"/>
      <c r="AO21" s="923"/>
      <c r="AP21" s="923"/>
      <c r="AQ21" s="923"/>
      <c r="AR21" s="923"/>
      <c r="AS21" s="923"/>
      <c r="AT21" s="923"/>
      <c r="AU21" s="923"/>
      <c r="AV21" s="923"/>
      <c r="AW21" s="923"/>
      <c r="AX21" s="923"/>
      <c r="AY21" s="923"/>
      <c r="AZ21" s="923"/>
      <c r="BA21" s="923"/>
      <c r="BB21" s="923"/>
      <c r="BC21" s="923"/>
      <c r="BD21" s="923"/>
      <c r="BE21" s="923"/>
      <c r="BF21" s="923"/>
      <c r="BG21" s="923"/>
      <c r="BH21" s="923"/>
      <c r="BI21" s="923"/>
      <c r="BJ21" s="923"/>
      <c r="BK21" s="923"/>
      <c r="BL21" s="923"/>
      <c r="BM21" s="923"/>
      <c r="BN21" s="923"/>
      <c r="BO21" s="923"/>
      <c r="BP21" s="923"/>
      <c r="BQ21" s="923"/>
      <c r="BR21" s="923"/>
      <c r="BS21" s="923"/>
      <c r="BT21" s="923"/>
      <c r="BU21" s="923"/>
    </row>
    <row r="22" spans="1:73" s="22" customFormat="1" x14ac:dyDescent="0.3">
      <c r="A22" s="400" t="s">
        <v>54</v>
      </c>
      <c r="B22" s="398" t="s">
        <v>291</v>
      </c>
      <c r="C22" s="504"/>
      <c r="D22" s="375" t="s">
        <v>366</v>
      </c>
      <c r="E22" s="401"/>
      <c r="F22" s="923"/>
      <c r="G22" s="631"/>
      <c r="H22" s="923"/>
      <c r="I22" s="631"/>
      <c r="J22" s="923"/>
      <c r="K22" s="923"/>
      <c r="L22" s="923"/>
      <c r="M22" s="923"/>
      <c r="N22" s="923"/>
      <c r="O22" s="923"/>
      <c r="P22" s="923"/>
      <c r="Q22" s="923"/>
      <c r="R22" s="923"/>
      <c r="S22" s="923"/>
      <c r="T22" s="923"/>
      <c r="U22" s="923"/>
      <c r="V22" s="923"/>
      <c r="W22" s="923"/>
      <c r="X22" s="923"/>
      <c r="Y22" s="923"/>
      <c r="Z22" s="923"/>
      <c r="AA22" s="923"/>
      <c r="AB22" s="923"/>
      <c r="AC22" s="923"/>
      <c r="AD22" s="923"/>
      <c r="AE22" s="923"/>
      <c r="AF22" s="923"/>
      <c r="AG22" s="923"/>
      <c r="AH22" s="923"/>
      <c r="AI22" s="923"/>
      <c r="AJ22" s="923"/>
      <c r="AK22" s="923"/>
      <c r="AL22" s="923"/>
      <c r="AM22" s="923"/>
      <c r="AN22" s="923"/>
      <c r="AO22" s="923"/>
      <c r="AP22" s="923"/>
      <c r="AQ22" s="923"/>
      <c r="AR22" s="923"/>
      <c r="AS22" s="923"/>
      <c r="AT22" s="923"/>
      <c r="AU22" s="923"/>
      <c r="AV22" s="923"/>
      <c r="AW22" s="923"/>
      <c r="AX22" s="923"/>
      <c r="AY22" s="923"/>
      <c r="AZ22" s="923"/>
      <c r="BA22" s="923"/>
      <c r="BB22" s="923"/>
      <c r="BC22" s="923"/>
      <c r="BD22" s="923"/>
      <c r="BE22" s="923"/>
      <c r="BF22" s="923"/>
      <c r="BG22" s="923"/>
      <c r="BH22" s="923"/>
      <c r="BI22" s="923"/>
      <c r="BJ22" s="923"/>
      <c r="BK22" s="923"/>
      <c r="BL22" s="923"/>
      <c r="BM22" s="923"/>
      <c r="BN22" s="923"/>
      <c r="BO22" s="923"/>
      <c r="BP22" s="923"/>
      <c r="BQ22" s="923"/>
      <c r="BR22" s="923"/>
      <c r="BS22" s="923"/>
      <c r="BT22" s="923"/>
      <c r="BU22" s="923"/>
    </row>
    <row r="23" spans="1:73" s="89" customFormat="1" ht="15.75" customHeight="1" x14ac:dyDescent="0.3">
      <c r="A23" s="113" t="s">
        <v>302</v>
      </c>
      <c r="B23" s="90"/>
      <c r="C23" s="933"/>
      <c r="D23" s="407"/>
      <c r="E23" s="90"/>
      <c r="F23" s="635"/>
      <c r="G23" s="923"/>
      <c r="H23" s="635"/>
      <c r="I23" s="923"/>
      <c r="J23" s="635"/>
      <c r="K23" s="635"/>
      <c r="L23" s="635"/>
      <c r="M23" s="635"/>
      <c r="N23" s="635"/>
      <c r="O23" s="635"/>
      <c r="P23" s="635"/>
      <c r="Q23" s="635"/>
      <c r="R23" s="635"/>
      <c r="S23" s="635"/>
      <c r="T23" s="635"/>
      <c r="U23" s="635"/>
      <c r="V23" s="635"/>
      <c r="W23" s="635"/>
      <c r="X23" s="635"/>
      <c r="Y23" s="635"/>
      <c r="Z23" s="635"/>
      <c r="AA23" s="635"/>
      <c r="AB23" s="635"/>
      <c r="AC23" s="635"/>
      <c r="AD23" s="635"/>
      <c r="AE23" s="635"/>
      <c r="AF23" s="635"/>
      <c r="AG23" s="635"/>
      <c r="AH23" s="635"/>
      <c r="AI23" s="635"/>
      <c r="AJ23" s="635"/>
      <c r="AK23" s="635"/>
      <c r="AL23" s="635"/>
      <c r="AM23" s="635"/>
      <c r="AN23" s="635"/>
      <c r="AO23" s="635"/>
      <c r="AP23" s="635"/>
      <c r="AQ23" s="635"/>
      <c r="AR23" s="635"/>
      <c r="AS23" s="635"/>
      <c r="AT23" s="635"/>
      <c r="AU23" s="635"/>
      <c r="AV23" s="635"/>
      <c r="AW23" s="635"/>
      <c r="AX23" s="635"/>
      <c r="AY23" s="635"/>
      <c r="AZ23" s="635"/>
      <c r="BA23" s="635"/>
      <c r="BB23" s="635"/>
      <c r="BC23" s="635"/>
      <c r="BD23" s="635"/>
      <c r="BE23" s="635"/>
      <c r="BF23" s="635"/>
      <c r="BG23" s="635"/>
      <c r="BH23" s="635"/>
      <c r="BI23" s="635"/>
      <c r="BJ23" s="635"/>
      <c r="BK23" s="635"/>
      <c r="BL23" s="635"/>
      <c r="BM23" s="635"/>
      <c r="BN23" s="635"/>
      <c r="BO23" s="635"/>
      <c r="BP23" s="635"/>
      <c r="BQ23" s="635"/>
      <c r="BR23" s="635"/>
      <c r="BS23" s="635"/>
      <c r="BT23" s="635"/>
      <c r="BU23" s="635"/>
    </row>
    <row r="24" spans="1:73" ht="15.75" customHeight="1" x14ac:dyDescent="0.3">
      <c r="A24" s="934" t="s">
        <v>587</v>
      </c>
      <c r="B24" s="398"/>
      <c r="C24" s="504"/>
      <c r="D24" s="407"/>
      <c r="E24" s="401"/>
      <c r="F24" s="630"/>
      <c r="G24" s="631"/>
      <c r="H24" s="630"/>
      <c r="I24" s="631"/>
      <c r="J24" s="630"/>
      <c r="K24" s="630"/>
      <c r="L24" s="630"/>
      <c r="M24" s="630"/>
      <c r="N24" s="630"/>
      <c r="O24" s="630"/>
      <c r="P24" s="630"/>
      <c r="Q24" s="630"/>
      <c r="R24" s="630"/>
      <c r="S24" s="630"/>
      <c r="T24" s="630"/>
      <c r="U24" s="630"/>
      <c r="V24" s="630"/>
      <c r="W24" s="630"/>
      <c r="X24" s="630"/>
      <c r="Y24" s="630"/>
      <c r="Z24" s="630"/>
      <c r="AA24" s="630"/>
      <c r="AB24" s="630"/>
      <c r="AC24" s="630"/>
      <c r="AD24" s="630"/>
      <c r="AE24" s="630"/>
      <c r="AF24" s="630"/>
      <c r="AG24" s="630"/>
      <c r="AH24" s="630"/>
      <c r="AI24" s="630"/>
      <c r="AJ24" s="630"/>
      <c r="AK24" s="630"/>
      <c r="AL24" s="630"/>
      <c r="AM24" s="630"/>
      <c r="AN24" s="630"/>
      <c r="AO24" s="630"/>
      <c r="AP24" s="630"/>
      <c r="AQ24" s="630"/>
      <c r="AR24" s="630"/>
      <c r="AS24" s="630"/>
      <c r="AT24" s="630"/>
      <c r="AU24" s="630"/>
      <c r="AV24" s="630"/>
      <c r="AW24" s="630"/>
      <c r="AX24" s="630"/>
      <c r="AY24" s="630"/>
      <c r="AZ24" s="630"/>
      <c r="BA24" s="630"/>
      <c r="BB24" s="630"/>
      <c r="BC24" s="630"/>
      <c r="BD24" s="630"/>
      <c r="BE24" s="630"/>
      <c r="BF24" s="630"/>
      <c r="BG24" s="630"/>
      <c r="BH24" s="630"/>
      <c r="BI24" s="630"/>
      <c r="BJ24" s="630"/>
      <c r="BK24" s="630"/>
      <c r="BL24" s="630"/>
      <c r="BM24" s="630"/>
      <c r="BN24" s="630"/>
      <c r="BO24" s="630"/>
      <c r="BP24" s="630"/>
      <c r="BQ24" s="630"/>
      <c r="BR24" s="630"/>
      <c r="BS24" s="630"/>
      <c r="BT24" s="630"/>
      <c r="BU24" s="630"/>
    </row>
    <row r="25" spans="1:73" ht="14.4" thickBot="1" x14ac:dyDescent="0.35">
      <c r="A25" s="932" t="s">
        <v>588</v>
      </c>
      <c r="B25" s="172"/>
      <c r="C25" s="507"/>
      <c r="D25" s="324"/>
      <c r="E25" s="120"/>
      <c r="F25" s="935"/>
      <c r="G25" s="639"/>
      <c r="H25" s="935"/>
      <c r="I25" s="639"/>
      <c r="J25" s="935"/>
      <c r="K25" s="935"/>
      <c r="L25" s="935"/>
      <c r="M25" s="935"/>
      <c r="N25" s="935"/>
      <c r="O25" s="935"/>
      <c r="P25" s="935"/>
      <c r="Q25" s="935"/>
      <c r="R25" s="935"/>
      <c r="S25" s="935"/>
      <c r="T25" s="935"/>
      <c r="U25" s="935"/>
      <c r="V25" s="935"/>
      <c r="W25" s="935"/>
      <c r="X25" s="935"/>
      <c r="Y25" s="935"/>
      <c r="Z25" s="935"/>
      <c r="AA25" s="935"/>
      <c r="AB25" s="935"/>
      <c r="AC25" s="935"/>
      <c r="AD25" s="935"/>
      <c r="AE25" s="935"/>
      <c r="AF25" s="935"/>
      <c r="AG25" s="935"/>
      <c r="AH25" s="935"/>
      <c r="AI25" s="935"/>
      <c r="AJ25" s="935"/>
      <c r="AK25" s="935"/>
      <c r="AL25" s="935"/>
      <c r="AM25" s="935"/>
      <c r="AN25" s="935"/>
      <c r="AO25" s="935"/>
      <c r="AP25" s="935"/>
      <c r="AQ25" s="935"/>
      <c r="AR25" s="935"/>
      <c r="AS25" s="935"/>
      <c r="AT25" s="935"/>
      <c r="AU25" s="935"/>
      <c r="AV25" s="935"/>
      <c r="AW25" s="935"/>
      <c r="AX25" s="935"/>
      <c r="AY25" s="935"/>
      <c r="AZ25" s="935"/>
      <c r="BA25" s="935"/>
      <c r="BB25" s="935"/>
      <c r="BC25" s="935"/>
      <c r="BD25" s="935"/>
      <c r="BE25" s="935"/>
      <c r="BF25" s="935"/>
      <c r="BG25" s="935"/>
      <c r="BH25" s="935"/>
      <c r="BI25" s="935"/>
      <c r="BJ25" s="935"/>
      <c r="BK25" s="935"/>
      <c r="BL25" s="935"/>
      <c r="BM25" s="935"/>
      <c r="BN25" s="935"/>
      <c r="BO25" s="935"/>
      <c r="BP25" s="935"/>
      <c r="BQ25" s="935"/>
      <c r="BR25" s="935"/>
      <c r="BS25" s="935"/>
      <c r="BT25" s="935"/>
      <c r="BU25" s="935"/>
    </row>
    <row r="26" spans="1:73" s="22" customFormat="1" ht="15.75" customHeight="1" thickBot="1" x14ac:dyDescent="0.35">
      <c r="A26" s="181"/>
      <c r="B26" s="84"/>
      <c r="C26" s="505"/>
      <c r="D26" s="319"/>
      <c r="E26" s="84"/>
      <c r="F26" s="304"/>
      <c r="G26" s="304"/>
      <c r="H26" s="304"/>
      <c r="I26" s="304"/>
      <c r="J26" s="304"/>
      <c r="K26" s="304"/>
      <c r="L26" s="304"/>
      <c r="M26" s="304"/>
      <c r="N26" s="304"/>
      <c r="O26" s="304"/>
      <c r="P26" s="304"/>
      <c r="Q26" s="304"/>
      <c r="R26" s="304"/>
      <c r="S26" s="304"/>
      <c r="T26" s="304"/>
      <c r="U26" s="304"/>
      <c r="V26" s="304"/>
      <c r="W26" s="304"/>
      <c r="X26" s="304"/>
      <c r="Y26" s="304"/>
      <c r="Z26" s="304"/>
      <c r="AA26" s="304"/>
      <c r="AB26" s="304"/>
      <c r="AC26" s="304"/>
      <c r="AD26" s="304"/>
      <c r="AE26" s="304"/>
      <c r="AF26" s="304"/>
      <c r="AG26" s="304"/>
      <c r="AH26" s="304"/>
      <c r="AI26" s="304"/>
      <c r="AJ26" s="304"/>
      <c r="AK26" s="304"/>
      <c r="AL26" s="304"/>
      <c r="AM26" s="304"/>
      <c r="AN26" s="304"/>
      <c r="AO26" s="304"/>
      <c r="AP26" s="304"/>
      <c r="AQ26" s="304"/>
      <c r="AR26" s="304"/>
      <c r="AS26" s="304"/>
      <c r="AT26" s="304"/>
      <c r="AU26" s="304"/>
      <c r="AV26" s="304"/>
      <c r="AW26" s="304"/>
      <c r="AX26" s="304"/>
      <c r="AY26" s="304"/>
      <c r="AZ26" s="304"/>
      <c r="BA26" s="304"/>
      <c r="BB26" s="304"/>
      <c r="BC26" s="304"/>
      <c r="BD26" s="304"/>
      <c r="BE26" s="304"/>
      <c r="BF26" s="304"/>
      <c r="BG26" s="304"/>
      <c r="BH26" s="304"/>
      <c r="BI26" s="304"/>
      <c r="BJ26" s="304"/>
      <c r="BK26" s="304"/>
      <c r="BL26" s="304"/>
      <c r="BM26" s="304"/>
      <c r="BN26" s="304"/>
      <c r="BO26" s="304"/>
      <c r="BP26" s="304"/>
      <c r="BQ26" s="304"/>
      <c r="BR26" s="304"/>
      <c r="BS26" s="304"/>
      <c r="BT26" s="304"/>
      <c r="BU26" s="304"/>
    </row>
    <row r="27" spans="1:73" ht="42" thickBot="1" x14ac:dyDescent="0.35">
      <c r="A27" s="10" t="s">
        <v>73</v>
      </c>
      <c r="B27" s="16" t="s">
        <v>196</v>
      </c>
      <c r="C27" s="1" t="s">
        <v>197</v>
      </c>
      <c r="D27" s="303" t="s">
        <v>412</v>
      </c>
      <c r="E27" s="305" t="s">
        <v>174</v>
      </c>
      <c r="F27" s="1" t="str">
        <f t="shared" ref="F27:AK27" si="8">F4</f>
        <v>2024 (p)</v>
      </c>
      <c r="G27" s="1" t="str">
        <f t="shared" si="8"/>
        <v>2024 (r)</v>
      </c>
      <c r="H27" s="1" t="str">
        <f t="shared" si="8"/>
        <v>2025 (p)</v>
      </c>
      <c r="I27" s="1" t="str">
        <f t="shared" si="8"/>
        <v>2025 (r)</v>
      </c>
      <c r="J27" s="1" t="str">
        <f t="shared" si="8"/>
        <v>2026 (p)</v>
      </c>
      <c r="K27" s="1" t="str">
        <f t="shared" si="8"/>
        <v>2027 (p)</v>
      </c>
      <c r="L27" s="1" t="str">
        <f t="shared" si="8"/>
        <v>2028 (p)</v>
      </c>
      <c r="M27" s="1" t="str">
        <f t="shared" si="8"/>
        <v>2029 (p)</v>
      </c>
      <c r="N27" s="1" t="str">
        <f t="shared" si="8"/>
        <v>2030 (p)</v>
      </c>
      <c r="O27" s="1" t="str">
        <f t="shared" si="8"/>
        <v>2031 (p)</v>
      </c>
      <c r="P27" s="1" t="str">
        <f t="shared" si="8"/>
        <v>2032 (p)</v>
      </c>
      <c r="Q27" s="1" t="str">
        <f t="shared" si="8"/>
        <v>2033 (p)</v>
      </c>
      <c r="R27" s="1" t="str">
        <f t="shared" si="8"/>
        <v>2034 (p)</v>
      </c>
      <c r="S27" s="1" t="str">
        <f t="shared" si="8"/>
        <v>2035 (p)</v>
      </c>
      <c r="T27" s="1" t="str">
        <f t="shared" si="8"/>
        <v>2036 (p)</v>
      </c>
      <c r="U27" s="1" t="str">
        <f t="shared" si="8"/>
        <v>2037 (p)</v>
      </c>
      <c r="V27" s="1" t="str">
        <f t="shared" si="8"/>
        <v>2038 (p)</v>
      </c>
      <c r="W27" s="1" t="str">
        <f t="shared" si="8"/>
        <v>2039 (p)</v>
      </c>
      <c r="X27" s="1" t="str">
        <f t="shared" si="8"/>
        <v>2040 (p)</v>
      </c>
      <c r="Y27" s="1" t="str">
        <f t="shared" si="8"/>
        <v>2041 (p)</v>
      </c>
      <c r="Z27" s="1" t="str">
        <f t="shared" si="8"/>
        <v>2042 (p)</v>
      </c>
      <c r="AA27" s="1" t="str">
        <f t="shared" si="8"/>
        <v>2043 (p)</v>
      </c>
      <c r="AB27" s="1" t="str">
        <f t="shared" si="8"/>
        <v>2044 (p)</v>
      </c>
      <c r="AC27" s="1" t="str">
        <f t="shared" si="8"/>
        <v>2045 (p)</v>
      </c>
      <c r="AD27" s="1" t="str">
        <f t="shared" si="8"/>
        <v>2046 (p)</v>
      </c>
      <c r="AE27" s="1" t="str">
        <f t="shared" si="8"/>
        <v>2047 (p)</v>
      </c>
      <c r="AF27" s="1" t="str">
        <f t="shared" si="8"/>
        <v>2048 (p)</v>
      </c>
      <c r="AG27" s="1" t="str">
        <f t="shared" si="8"/>
        <v>2049 (p)</v>
      </c>
      <c r="AH27" s="1" t="str">
        <f t="shared" si="8"/>
        <v>2050 (p)</v>
      </c>
      <c r="AI27" s="1" t="str">
        <f t="shared" si="8"/>
        <v>2051 (p)</v>
      </c>
      <c r="AJ27" s="1" t="str">
        <f t="shared" si="8"/>
        <v>2052 (p)</v>
      </c>
      <c r="AK27" s="1" t="str">
        <f t="shared" si="8"/>
        <v>2053 (p)</v>
      </c>
      <c r="AL27" s="1" t="str">
        <f t="shared" ref="AL27:BU27" si="9">AL4</f>
        <v>2054 (p)</v>
      </c>
      <c r="AM27" s="1" t="str">
        <f t="shared" si="9"/>
        <v>2055 (p)</v>
      </c>
      <c r="AN27" s="1" t="str">
        <f t="shared" si="9"/>
        <v>2056 (p)</v>
      </c>
      <c r="AO27" s="1" t="str">
        <f t="shared" si="9"/>
        <v>2057 (p)</v>
      </c>
      <c r="AP27" s="1" t="str">
        <f t="shared" si="9"/>
        <v>2058 (p)</v>
      </c>
      <c r="AQ27" s="1" t="str">
        <f t="shared" si="9"/>
        <v>2059 (p)</v>
      </c>
      <c r="AR27" s="1" t="str">
        <f t="shared" si="9"/>
        <v>2060 (p)</v>
      </c>
      <c r="AS27" s="1" t="str">
        <f t="shared" si="9"/>
        <v>2061 (p)</v>
      </c>
      <c r="AT27" s="1" t="str">
        <f t="shared" si="9"/>
        <v>2062 (p)</v>
      </c>
      <c r="AU27" s="1" t="str">
        <f t="shared" si="9"/>
        <v>2063 (p)</v>
      </c>
      <c r="AV27" s="1" t="str">
        <f t="shared" si="9"/>
        <v>2064 (p)</v>
      </c>
      <c r="AW27" s="1" t="str">
        <f t="shared" si="9"/>
        <v>2065 (p)</v>
      </c>
      <c r="AX27" s="1" t="str">
        <f t="shared" si="9"/>
        <v>2066 (p)</v>
      </c>
      <c r="AY27" s="1" t="str">
        <f t="shared" si="9"/>
        <v>2067 (p)</v>
      </c>
      <c r="AZ27" s="1" t="str">
        <f t="shared" si="9"/>
        <v>2068 (p)</v>
      </c>
      <c r="BA27" s="1" t="str">
        <f t="shared" si="9"/>
        <v>2069 (p)</v>
      </c>
      <c r="BB27" s="1" t="str">
        <f t="shared" si="9"/>
        <v>2070 (p)</v>
      </c>
      <c r="BC27" s="1" t="str">
        <f t="shared" si="9"/>
        <v>2071 (p)</v>
      </c>
      <c r="BD27" s="1" t="str">
        <f t="shared" si="9"/>
        <v>2072 (p)</v>
      </c>
      <c r="BE27" s="1" t="str">
        <f t="shared" si="9"/>
        <v>2073 (p)</v>
      </c>
      <c r="BF27" s="1" t="str">
        <f t="shared" si="9"/>
        <v>2074 (p)</v>
      </c>
      <c r="BG27" s="1" t="str">
        <f t="shared" si="9"/>
        <v>2075 (p)</v>
      </c>
      <c r="BH27" s="1" t="str">
        <f t="shared" si="9"/>
        <v>2076 (p)</v>
      </c>
      <c r="BI27" s="1" t="str">
        <f t="shared" si="9"/>
        <v>2077 (p)</v>
      </c>
      <c r="BJ27" s="1" t="str">
        <f t="shared" si="9"/>
        <v>2078 (p)</v>
      </c>
      <c r="BK27" s="1" t="str">
        <f t="shared" si="9"/>
        <v>2079 (p)</v>
      </c>
      <c r="BL27" s="1" t="str">
        <f t="shared" si="9"/>
        <v>2080 (p)</v>
      </c>
      <c r="BM27" s="1" t="str">
        <f t="shared" si="9"/>
        <v>2081 (p)</v>
      </c>
      <c r="BN27" s="1" t="str">
        <f t="shared" si="9"/>
        <v>2082 (p)</v>
      </c>
      <c r="BO27" s="1" t="str">
        <f t="shared" si="9"/>
        <v>2083 (p)</v>
      </c>
      <c r="BP27" s="1" t="str">
        <f t="shared" si="9"/>
        <v>2084 (p)</v>
      </c>
      <c r="BQ27" s="1" t="str">
        <f t="shared" si="9"/>
        <v>2085 (p)</v>
      </c>
      <c r="BR27" s="1" t="str">
        <f t="shared" si="9"/>
        <v>2086 (p)</v>
      </c>
      <c r="BS27" s="1" t="str">
        <f t="shared" si="9"/>
        <v>2087 (p)</v>
      </c>
      <c r="BT27" s="1" t="str">
        <f t="shared" si="9"/>
        <v>2088 (p)</v>
      </c>
      <c r="BU27" s="1" t="str">
        <f t="shared" si="9"/>
        <v>2089 (p)</v>
      </c>
    </row>
    <row r="28" spans="1:73" ht="15.75" customHeight="1" x14ac:dyDescent="0.3">
      <c r="A28" s="92" t="s">
        <v>26</v>
      </c>
      <c r="B28" s="93"/>
      <c r="C28" s="115"/>
      <c r="D28" s="320" t="s">
        <v>392</v>
      </c>
      <c r="E28" s="93"/>
      <c r="F28" s="620">
        <f t="shared" ref="F28:Y28" si="10">+F30+F37+F38+F43+F53</f>
        <v>0</v>
      </c>
      <c r="G28" s="620">
        <f t="shared" si="10"/>
        <v>0</v>
      </c>
      <c r="H28" s="620">
        <f t="shared" si="10"/>
        <v>0</v>
      </c>
      <c r="I28" s="620">
        <f t="shared" si="10"/>
        <v>0</v>
      </c>
      <c r="J28" s="620">
        <f t="shared" si="10"/>
        <v>0</v>
      </c>
      <c r="K28" s="620">
        <f t="shared" si="10"/>
        <v>0</v>
      </c>
      <c r="L28" s="620">
        <f t="shared" si="10"/>
        <v>0</v>
      </c>
      <c r="M28" s="620">
        <f t="shared" si="10"/>
        <v>0</v>
      </c>
      <c r="N28" s="620">
        <f t="shared" si="10"/>
        <v>0</v>
      </c>
      <c r="O28" s="620">
        <f t="shared" si="10"/>
        <v>0</v>
      </c>
      <c r="P28" s="620">
        <f t="shared" si="10"/>
        <v>0</v>
      </c>
      <c r="Q28" s="620">
        <f t="shared" si="10"/>
        <v>0</v>
      </c>
      <c r="R28" s="620">
        <f t="shared" si="10"/>
        <v>0</v>
      </c>
      <c r="S28" s="620">
        <f t="shared" si="10"/>
        <v>0</v>
      </c>
      <c r="T28" s="620">
        <f t="shared" si="10"/>
        <v>0</v>
      </c>
      <c r="U28" s="620">
        <f t="shared" si="10"/>
        <v>0</v>
      </c>
      <c r="V28" s="620">
        <f t="shared" si="10"/>
        <v>0</v>
      </c>
      <c r="W28" s="620">
        <f t="shared" si="10"/>
        <v>0</v>
      </c>
      <c r="X28" s="620">
        <f t="shared" si="10"/>
        <v>0</v>
      </c>
      <c r="Y28" s="620">
        <f t="shared" si="10"/>
        <v>0</v>
      </c>
      <c r="Z28" s="620">
        <f t="shared" ref="Z28:BU28" si="11">+Z30+Z37+Z38+Z43+Z53</f>
        <v>0</v>
      </c>
      <c r="AA28" s="620">
        <f t="shared" si="11"/>
        <v>0</v>
      </c>
      <c r="AB28" s="620">
        <f t="shared" si="11"/>
        <v>0</v>
      </c>
      <c r="AC28" s="620">
        <f t="shared" si="11"/>
        <v>0</v>
      </c>
      <c r="AD28" s="620">
        <f t="shared" si="11"/>
        <v>0</v>
      </c>
      <c r="AE28" s="620">
        <f t="shared" si="11"/>
        <v>0</v>
      </c>
      <c r="AF28" s="620">
        <f t="shared" si="11"/>
        <v>0</v>
      </c>
      <c r="AG28" s="620">
        <f t="shared" si="11"/>
        <v>0</v>
      </c>
      <c r="AH28" s="620">
        <f t="shared" si="11"/>
        <v>0</v>
      </c>
      <c r="AI28" s="620">
        <f t="shared" si="11"/>
        <v>0</v>
      </c>
      <c r="AJ28" s="620">
        <f t="shared" si="11"/>
        <v>0</v>
      </c>
      <c r="AK28" s="620">
        <f t="shared" si="11"/>
        <v>0</v>
      </c>
      <c r="AL28" s="620">
        <f t="shared" si="11"/>
        <v>0</v>
      </c>
      <c r="AM28" s="620">
        <f t="shared" si="11"/>
        <v>0</v>
      </c>
      <c r="AN28" s="620">
        <f t="shared" si="11"/>
        <v>0</v>
      </c>
      <c r="AO28" s="620">
        <f t="shared" si="11"/>
        <v>0</v>
      </c>
      <c r="AP28" s="620">
        <f t="shared" si="11"/>
        <v>0</v>
      </c>
      <c r="AQ28" s="620">
        <f t="shared" si="11"/>
        <v>0</v>
      </c>
      <c r="AR28" s="620">
        <f t="shared" si="11"/>
        <v>0</v>
      </c>
      <c r="AS28" s="620">
        <f t="shared" si="11"/>
        <v>0</v>
      </c>
      <c r="AT28" s="620">
        <f t="shared" si="11"/>
        <v>0</v>
      </c>
      <c r="AU28" s="620">
        <f t="shared" si="11"/>
        <v>0</v>
      </c>
      <c r="AV28" s="620">
        <f t="shared" si="11"/>
        <v>0</v>
      </c>
      <c r="AW28" s="620">
        <f t="shared" si="11"/>
        <v>0</v>
      </c>
      <c r="AX28" s="620">
        <f t="shared" si="11"/>
        <v>0</v>
      </c>
      <c r="AY28" s="620">
        <f t="shared" si="11"/>
        <v>0</v>
      </c>
      <c r="AZ28" s="620">
        <f t="shared" si="11"/>
        <v>0</v>
      </c>
      <c r="BA28" s="620">
        <f t="shared" si="11"/>
        <v>0</v>
      </c>
      <c r="BB28" s="620">
        <f t="shared" si="11"/>
        <v>0</v>
      </c>
      <c r="BC28" s="620">
        <f t="shared" si="11"/>
        <v>0</v>
      </c>
      <c r="BD28" s="620">
        <f t="shared" si="11"/>
        <v>0</v>
      </c>
      <c r="BE28" s="620">
        <f t="shared" si="11"/>
        <v>0</v>
      </c>
      <c r="BF28" s="620">
        <f t="shared" si="11"/>
        <v>0</v>
      </c>
      <c r="BG28" s="620">
        <f t="shared" si="11"/>
        <v>0</v>
      </c>
      <c r="BH28" s="620">
        <f t="shared" si="11"/>
        <v>0</v>
      </c>
      <c r="BI28" s="620">
        <f t="shared" si="11"/>
        <v>0</v>
      </c>
      <c r="BJ28" s="620">
        <f t="shared" si="11"/>
        <v>0</v>
      </c>
      <c r="BK28" s="620">
        <f t="shared" si="11"/>
        <v>0</v>
      </c>
      <c r="BL28" s="620">
        <f t="shared" si="11"/>
        <v>0</v>
      </c>
      <c r="BM28" s="620">
        <f t="shared" si="11"/>
        <v>0</v>
      </c>
      <c r="BN28" s="620">
        <f t="shared" si="11"/>
        <v>0</v>
      </c>
      <c r="BO28" s="620">
        <f t="shared" si="11"/>
        <v>0</v>
      </c>
      <c r="BP28" s="620">
        <f t="shared" si="11"/>
        <v>0</v>
      </c>
      <c r="BQ28" s="620">
        <f t="shared" si="11"/>
        <v>0</v>
      </c>
      <c r="BR28" s="620">
        <f t="shared" si="11"/>
        <v>0</v>
      </c>
      <c r="BS28" s="620">
        <f t="shared" si="11"/>
        <v>0</v>
      </c>
      <c r="BT28" s="620">
        <f t="shared" si="11"/>
        <v>0</v>
      </c>
      <c r="BU28" s="620">
        <f t="shared" si="11"/>
        <v>0</v>
      </c>
    </row>
    <row r="29" spans="1:73" s="22" customFormat="1" ht="15.75" customHeight="1" x14ac:dyDescent="0.3">
      <c r="A29" s="94"/>
      <c r="B29" s="95"/>
      <c r="C29" s="506"/>
      <c r="D29" s="321"/>
      <c r="E29" s="95"/>
      <c r="F29" s="619"/>
      <c r="G29" s="619"/>
      <c r="H29" s="619"/>
      <c r="I29" s="619"/>
      <c r="J29" s="619"/>
      <c r="K29" s="619"/>
      <c r="L29" s="619"/>
      <c r="M29" s="619"/>
      <c r="N29" s="619"/>
      <c r="O29" s="619"/>
      <c r="P29" s="619"/>
      <c r="Q29" s="619"/>
      <c r="R29" s="619"/>
      <c r="S29" s="619"/>
      <c r="T29" s="619"/>
      <c r="U29" s="619"/>
      <c r="V29" s="619"/>
      <c r="W29" s="619"/>
      <c r="X29" s="619"/>
      <c r="Y29" s="619"/>
      <c r="Z29" s="619"/>
      <c r="AA29" s="619"/>
      <c r="AB29" s="619"/>
      <c r="AC29" s="619"/>
      <c r="AD29" s="619"/>
      <c r="AE29" s="619"/>
      <c r="AF29" s="619"/>
      <c r="AG29" s="619"/>
      <c r="AH29" s="619"/>
      <c r="AI29" s="619"/>
      <c r="AJ29" s="619"/>
      <c r="AK29" s="619"/>
      <c r="AL29" s="619"/>
      <c r="AM29" s="619"/>
      <c r="AN29" s="619"/>
      <c r="AO29" s="619"/>
      <c r="AP29" s="619"/>
      <c r="AQ29" s="619"/>
      <c r="AR29" s="619"/>
      <c r="AS29" s="619"/>
      <c r="AT29" s="619"/>
      <c r="AU29" s="619"/>
      <c r="AV29" s="619"/>
      <c r="AW29" s="619"/>
      <c r="AX29" s="619"/>
      <c r="AY29" s="619"/>
      <c r="AZ29" s="619"/>
      <c r="BA29" s="619"/>
      <c r="BB29" s="619"/>
      <c r="BC29" s="619"/>
      <c r="BD29" s="619"/>
      <c r="BE29" s="619"/>
      <c r="BF29" s="619"/>
      <c r="BG29" s="619"/>
      <c r="BH29" s="619"/>
      <c r="BI29" s="619"/>
      <c r="BJ29" s="619"/>
      <c r="BK29" s="619"/>
      <c r="BL29" s="619"/>
      <c r="BM29" s="619"/>
      <c r="BN29" s="619"/>
      <c r="BO29" s="619"/>
      <c r="BP29" s="619"/>
      <c r="BQ29" s="619"/>
      <c r="BR29" s="619"/>
      <c r="BS29" s="619"/>
      <c r="BT29" s="619"/>
      <c r="BU29" s="619"/>
    </row>
    <row r="30" spans="1:73" ht="15.75" customHeight="1" x14ac:dyDescent="0.3">
      <c r="A30" s="92" t="s">
        <v>17</v>
      </c>
      <c r="B30" s="93"/>
      <c r="C30" s="115"/>
      <c r="D30" s="320" t="s">
        <v>367</v>
      </c>
      <c r="E30" s="93"/>
      <c r="F30" s="620">
        <f>SUM(F31:F36)</f>
        <v>0</v>
      </c>
      <c r="G30" s="620">
        <f t="shared" ref="G30:S30" si="12">SUM(G31:G36)</f>
        <v>0</v>
      </c>
      <c r="H30" s="620">
        <f t="shared" si="12"/>
        <v>0</v>
      </c>
      <c r="I30" s="620">
        <f t="shared" si="12"/>
        <v>0</v>
      </c>
      <c r="J30" s="620">
        <f t="shared" si="12"/>
        <v>0</v>
      </c>
      <c r="K30" s="620">
        <f t="shared" si="12"/>
        <v>0</v>
      </c>
      <c r="L30" s="620">
        <f t="shared" si="12"/>
        <v>0</v>
      </c>
      <c r="M30" s="620">
        <f t="shared" si="12"/>
        <v>0</v>
      </c>
      <c r="N30" s="620">
        <f t="shared" si="12"/>
        <v>0</v>
      </c>
      <c r="O30" s="620">
        <f t="shared" si="12"/>
        <v>0</v>
      </c>
      <c r="P30" s="620">
        <f t="shared" si="12"/>
        <v>0</v>
      </c>
      <c r="Q30" s="620">
        <f t="shared" si="12"/>
        <v>0</v>
      </c>
      <c r="R30" s="620">
        <f t="shared" si="12"/>
        <v>0</v>
      </c>
      <c r="S30" s="620">
        <f t="shared" si="12"/>
        <v>0</v>
      </c>
      <c r="T30" s="620">
        <f t="shared" ref="T30:Y30" si="13">SUM(T31:T36)</f>
        <v>0</v>
      </c>
      <c r="U30" s="620">
        <f t="shared" si="13"/>
        <v>0</v>
      </c>
      <c r="V30" s="620">
        <f t="shared" si="13"/>
        <v>0</v>
      </c>
      <c r="W30" s="620">
        <f t="shared" si="13"/>
        <v>0</v>
      </c>
      <c r="X30" s="620">
        <f t="shared" si="13"/>
        <v>0</v>
      </c>
      <c r="Y30" s="620">
        <f t="shared" si="13"/>
        <v>0</v>
      </c>
      <c r="Z30" s="620">
        <f t="shared" ref="Z30:BU30" si="14">SUM(Z31:Z36)</f>
        <v>0</v>
      </c>
      <c r="AA30" s="620">
        <f t="shared" si="14"/>
        <v>0</v>
      </c>
      <c r="AB30" s="620">
        <f t="shared" si="14"/>
        <v>0</v>
      </c>
      <c r="AC30" s="620">
        <f t="shared" si="14"/>
        <v>0</v>
      </c>
      <c r="AD30" s="620">
        <f t="shared" si="14"/>
        <v>0</v>
      </c>
      <c r="AE30" s="620">
        <f t="shared" si="14"/>
        <v>0</v>
      </c>
      <c r="AF30" s="620">
        <f t="shared" si="14"/>
        <v>0</v>
      </c>
      <c r="AG30" s="620">
        <f t="shared" si="14"/>
        <v>0</v>
      </c>
      <c r="AH30" s="620">
        <f t="shared" si="14"/>
        <v>0</v>
      </c>
      <c r="AI30" s="620">
        <f t="shared" si="14"/>
        <v>0</v>
      </c>
      <c r="AJ30" s="620">
        <f t="shared" si="14"/>
        <v>0</v>
      </c>
      <c r="AK30" s="620">
        <f t="shared" si="14"/>
        <v>0</v>
      </c>
      <c r="AL30" s="620">
        <f t="shared" si="14"/>
        <v>0</v>
      </c>
      <c r="AM30" s="620">
        <f t="shared" si="14"/>
        <v>0</v>
      </c>
      <c r="AN30" s="620">
        <f t="shared" si="14"/>
        <v>0</v>
      </c>
      <c r="AO30" s="620">
        <f t="shared" si="14"/>
        <v>0</v>
      </c>
      <c r="AP30" s="620">
        <f t="shared" si="14"/>
        <v>0</v>
      </c>
      <c r="AQ30" s="620">
        <f t="shared" si="14"/>
        <v>0</v>
      </c>
      <c r="AR30" s="620">
        <f t="shared" si="14"/>
        <v>0</v>
      </c>
      <c r="AS30" s="620">
        <f t="shared" si="14"/>
        <v>0</v>
      </c>
      <c r="AT30" s="620">
        <f t="shared" si="14"/>
        <v>0</v>
      </c>
      <c r="AU30" s="620">
        <f t="shared" si="14"/>
        <v>0</v>
      </c>
      <c r="AV30" s="620">
        <f t="shared" si="14"/>
        <v>0</v>
      </c>
      <c r="AW30" s="620">
        <f t="shared" si="14"/>
        <v>0</v>
      </c>
      <c r="AX30" s="620">
        <f t="shared" si="14"/>
        <v>0</v>
      </c>
      <c r="AY30" s="620">
        <f t="shared" si="14"/>
        <v>0</v>
      </c>
      <c r="AZ30" s="620">
        <f t="shared" si="14"/>
        <v>0</v>
      </c>
      <c r="BA30" s="620">
        <f t="shared" si="14"/>
        <v>0</v>
      </c>
      <c r="BB30" s="620">
        <f t="shared" si="14"/>
        <v>0</v>
      </c>
      <c r="BC30" s="620">
        <f t="shared" si="14"/>
        <v>0</v>
      </c>
      <c r="BD30" s="620">
        <f t="shared" si="14"/>
        <v>0</v>
      </c>
      <c r="BE30" s="620">
        <f t="shared" si="14"/>
        <v>0</v>
      </c>
      <c r="BF30" s="620">
        <f t="shared" si="14"/>
        <v>0</v>
      </c>
      <c r="BG30" s="620">
        <f t="shared" si="14"/>
        <v>0</v>
      </c>
      <c r="BH30" s="620">
        <f t="shared" si="14"/>
        <v>0</v>
      </c>
      <c r="BI30" s="620">
        <f t="shared" si="14"/>
        <v>0</v>
      </c>
      <c r="BJ30" s="620">
        <f t="shared" si="14"/>
        <v>0</v>
      </c>
      <c r="BK30" s="620">
        <f t="shared" si="14"/>
        <v>0</v>
      </c>
      <c r="BL30" s="620">
        <f t="shared" si="14"/>
        <v>0</v>
      </c>
      <c r="BM30" s="620">
        <f t="shared" si="14"/>
        <v>0</v>
      </c>
      <c r="BN30" s="620">
        <f t="shared" si="14"/>
        <v>0</v>
      </c>
      <c r="BO30" s="620">
        <f t="shared" si="14"/>
        <v>0</v>
      </c>
      <c r="BP30" s="620">
        <f t="shared" si="14"/>
        <v>0</v>
      </c>
      <c r="BQ30" s="620">
        <f t="shared" si="14"/>
        <v>0</v>
      </c>
      <c r="BR30" s="620">
        <f t="shared" si="14"/>
        <v>0</v>
      </c>
      <c r="BS30" s="620">
        <f t="shared" si="14"/>
        <v>0</v>
      </c>
      <c r="BT30" s="620">
        <f t="shared" si="14"/>
        <v>0</v>
      </c>
      <c r="BU30" s="620">
        <f t="shared" si="14"/>
        <v>0</v>
      </c>
    </row>
    <row r="31" spans="1:73" ht="15.75" customHeight="1" x14ac:dyDescent="0.3">
      <c r="A31" s="117" t="s">
        <v>225</v>
      </c>
      <c r="B31" s="87"/>
      <c r="C31" s="504"/>
      <c r="D31" s="315" t="s">
        <v>368</v>
      </c>
      <c r="E31" s="87"/>
      <c r="F31" s="622"/>
      <c r="G31" s="622"/>
      <c r="H31" s="622"/>
      <c r="I31" s="622"/>
      <c r="J31" s="923"/>
      <c r="K31" s="923"/>
      <c r="L31" s="923"/>
      <c r="M31" s="923"/>
      <c r="N31" s="923"/>
      <c r="O31" s="923"/>
      <c r="P31" s="923"/>
      <c r="Q31" s="923"/>
      <c r="R31" s="923"/>
      <c r="S31" s="923"/>
      <c r="T31" s="923"/>
      <c r="U31" s="923"/>
      <c r="V31" s="923"/>
      <c r="W31" s="923"/>
      <c r="X31" s="923"/>
      <c r="Y31" s="923"/>
      <c r="Z31" s="923"/>
      <c r="AA31" s="923"/>
      <c r="AB31" s="923"/>
      <c r="AC31" s="923"/>
      <c r="AD31" s="923"/>
      <c r="AE31" s="923"/>
      <c r="AF31" s="923"/>
      <c r="AG31" s="923"/>
      <c r="AH31" s="923"/>
      <c r="AI31" s="923"/>
      <c r="AJ31" s="923"/>
      <c r="AK31" s="923"/>
      <c r="AL31" s="923"/>
      <c r="AM31" s="923"/>
      <c r="AN31" s="923"/>
      <c r="AO31" s="923"/>
      <c r="AP31" s="923"/>
      <c r="AQ31" s="923"/>
      <c r="AR31" s="923"/>
      <c r="AS31" s="923"/>
      <c r="AT31" s="923"/>
      <c r="AU31" s="923"/>
      <c r="AV31" s="923"/>
      <c r="AW31" s="923"/>
      <c r="AX31" s="923"/>
      <c r="AY31" s="923"/>
      <c r="AZ31" s="923"/>
      <c r="BA31" s="923"/>
      <c r="BB31" s="923"/>
      <c r="BC31" s="923"/>
      <c r="BD31" s="923"/>
      <c r="BE31" s="923"/>
      <c r="BF31" s="923"/>
      <c r="BG31" s="923"/>
      <c r="BH31" s="923"/>
      <c r="BI31" s="923"/>
      <c r="BJ31" s="923"/>
      <c r="BK31" s="923"/>
      <c r="BL31" s="923"/>
      <c r="BM31" s="923"/>
      <c r="BN31" s="923"/>
      <c r="BO31" s="923"/>
      <c r="BP31" s="923"/>
      <c r="BQ31" s="923"/>
      <c r="BR31" s="923"/>
      <c r="BS31" s="923"/>
      <c r="BT31" s="923"/>
      <c r="BU31" s="923"/>
    </row>
    <row r="32" spans="1:73" ht="15.75" customHeight="1" x14ac:dyDescent="0.3">
      <c r="A32" s="400" t="s">
        <v>27</v>
      </c>
      <c r="B32" s="403"/>
      <c r="C32" s="504"/>
      <c r="D32" s="375" t="s">
        <v>394</v>
      </c>
      <c r="E32" s="403"/>
      <c r="F32" s="622"/>
      <c r="G32" s="622"/>
      <c r="H32" s="622"/>
      <c r="I32" s="622"/>
      <c r="J32" s="622"/>
      <c r="K32" s="622"/>
      <c r="L32" s="622"/>
      <c r="M32" s="622"/>
      <c r="N32" s="622"/>
      <c r="O32" s="622"/>
      <c r="P32" s="622"/>
      <c r="Q32" s="622"/>
      <c r="R32" s="622"/>
      <c r="S32" s="622"/>
      <c r="T32" s="622"/>
      <c r="U32" s="622"/>
      <c r="V32" s="622"/>
      <c r="W32" s="622"/>
      <c r="X32" s="622"/>
      <c r="Y32" s="622"/>
      <c r="Z32" s="622"/>
      <c r="AA32" s="622"/>
      <c r="AB32" s="622"/>
      <c r="AC32" s="622"/>
      <c r="AD32" s="622"/>
      <c r="AE32" s="923"/>
      <c r="AF32" s="923"/>
      <c r="AG32" s="923"/>
      <c r="AH32" s="923"/>
      <c r="AI32" s="923"/>
      <c r="AJ32" s="923"/>
      <c r="AK32" s="923"/>
      <c r="AL32" s="923"/>
      <c r="AM32" s="923"/>
      <c r="AN32" s="923"/>
      <c r="AO32" s="923"/>
      <c r="AP32" s="923"/>
      <c r="AQ32" s="923"/>
      <c r="AR32" s="923"/>
      <c r="AS32" s="923"/>
      <c r="AT32" s="923"/>
      <c r="AU32" s="923"/>
      <c r="AV32" s="923"/>
      <c r="AW32" s="923"/>
      <c r="AX32" s="923"/>
      <c r="AY32" s="923"/>
      <c r="AZ32" s="923"/>
      <c r="BA32" s="923"/>
      <c r="BB32" s="923"/>
      <c r="BC32" s="923"/>
      <c r="BD32" s="923"/>
      <c r="BE32" s="923"/>
      <c r="BF32" s="923"/>
      <c r="BG32" s="923"/>
      <c r="BH32" s="923"/>
      <c r="BI32" s="923"/>
      <c r="BJ32" s="923"/>
      <c r="BK32" s="923"/>
      <c r="BL32" s="923"/>
      <c r="BM32" s="923"/>
      <c r="BN32" s="923"/>
      <c r="BO32" s="923"/>
      <c r="BP32" s="923"/>
      <c r="BQ32" s="923"/>
      <c r="BR32" s="923"/>
      <c r="BS32" s="923"/>
      <c r="BT32" s="923"/>
      <c r="BU32" s="923"/>
    </row>
    <row r="33" spans="1:73" ht="15.75" customHeight="1" x14ac:dyDescent="0.3">
      <c r="A33" s="400" t="s">
        <v>28</v>
      </c>
      <c r="B33" s="403"/>
      <c r="C33" s="504"/>
      <c r="D33" s="408" t="s">
        <v>369</v>
      </c>
      <c r="E33" s="403"/>
      <c r="F33" s="622"/>
      <c r="G33" s="622"/>
      <c r="H33" s="622"/>
      <c r="I33" s="622"/>
      <c r="J33" s="622"/>
      <c r="K33" s="622"/>
      <c r="L33" s="622"/>
      <c r="M33" s="622"/>
      <c r="N33" s="622"/>
      <c r="O33" s="622"/>
      <c r="P33" s="622"/>
      <c r="Q33" s="622"/>
      <c r="R33" s="622"/>
      <c r="S33" s="622"/>
      <c r="T33" s="622"/>
      <c r="U33" s="622"/>
      <c r="V33" s="622"/>
      <c r="W33" s="622"/>
      <c r="X33" s="622"/>
      <c r="Y33" s="622"/>
      <c r="Z33" s="622"/>
      <c r="AA33" s="622"/>
      <c r="AB33" s="622"/>
      <c r="AC33" s="622"/>
      <c r="AD33" s="622"/>
      <c r="AE33" s="622"/>
      <c r="AF33" s="622"/>
      <c r="AG33" s="622"/>
      <c r="AH33" s="622"/>
      <c r="AI33" s="622"/>
      <c r="AJ33" s="622"/>
      <c r="AK33" s="622"/>
      <c r="AL33" s="622"/>
      <c r="AM33" s="622"/>
      <c r="AN33" s="622"/>
      <c r="AO33" s="622"/>
      <c r="AP33" s="622"/>
      <c r="AQ33" s="622"/>
      <c r="AR33" s="622"/>
      <c r="AS33" s="622"/>
      <c r="AT33" s="622"/>
      <c r="AU33" s="622"/>
      <c r="AV33" s="622"/>
      <c r="AW33" s="923"/>
      <c r="AX33" s="923"/>
      <c r="AY33" s="923"/>
      <c r="AZ33" s="923"/>
      <c r="BA33" s="923"/>
      <c r="BB33" s="923"/>
      <c r="BC33" s="923"/>
      <c r="BD33" s="923"/>
      <c r="BE33" s="923"/>
      <c r="BF33" s="923"/>
      <c r="BG33" s="923"/>
      <c r="BH33" s="923"/>
      <c r="BI33" s="923"/>
      <c r="BJ33" s="923"/>
      <c r="BK33" s="923"/>
      <c r="BL33" s="923"/>
      <c r="BM33" s="923"/>
      <c r="BN33" s="923"/>
      <c r="BO33" s="923"/>
      <c r="BP33" s="923"/>
      <c r="BQ33" s="923"/>
      <c r="BR33" s="923"/>
      <c r="BS33" s="923"/>
      <c r="BT33" s="923"/>
      <c r="BU33" s="923"/>
    </row>
    <row r="34" spans="1:73" ht="15.75" customHeight="1" x14ac:dyDescent="0.3">
      <c r="A34" s="400" t="s">
        <v>29</v>
      </c>
      <c r="B34" s="403"/>
      <c r="C34" s="504"/>
      <c r="D34" s="408" t="s">
        <v>370</v>
      </c>
      <c r="E34" s="403"/>
      <c r="F34" s="622"/>
      <c r="G34" s="622"/>
      <c r="H34" s="622"/>
      <c r="I34" s="622"/>
      <c r="J34" s="622"/>
      <c r="K34" s="622"/>
      <c r="L34" s="622"/>
      <c r="M34" s="622"/>
      <c r="N34" s="622"/>
      <c r="O34" s="622"/>
      <c r="P34" s="622"/>
      <c r="Q34" s="622"/>
      <c r="R34" s="622"/>
      <c r="S34" s="622"/>
      <c r="T34" s="622"/>
      <c r="U34" s="622"/>
      <c r="V34" s="622"/>
      <c r="W34" s="622"/>
      <c r="X34" s="622"/>
      <c r="Y34" s="622"/>
      <c r="Z34" s="622"/>
      <c r="AA34" s="622"/>
      <c r="AB34" s="622"/>
      <c r="AC34" s="622"/>
      <c r="AD34" s="622"/>
      <c r="AE34" s="622"/>
      <c r="AF34" s="622"/>
      <c r="AG34" s="622"/>
      <c r="AH34" s="622"/>
      <c r="AI34" s="622"/>
      <c r="AJ34" s="622"/>
      <c r="AK34" s="622"/>
      <c r="AL34" s="622"/>
      <c r="AM34" s="622"/>
      <c r="AN34" s="622"/>
      <c r="AO34" s="622"/>
      <c r="AP34" s="622"/>
      <c r="AQ34" s="622"/>
      <c r="AR34" s="622"/>
      <c r="AS34" s="622"/>
      <c r="AT34" s="622"/>
      <c r="AU34" s="622"/>
      <c r="AV34" s="622"/>
      <c r="AW34" s="923"/>
      <c r="AX34" s="923"/>
      <c r="AY34" s="923"/>
      <c r="AZ34" s="923"/>
      <c r="BA34" s="923"/>
      <c r="BB34" s="923"/>
      <c r="BC34" s="923"/>
      <c r="BD34" s="923"/>
      <c r="BE34" s="923"/>
      <c r="BF34" s="923"/>
      <c r="BG34" s="923"/>
      <c r="BH34" s="923"/>
      <c r="BI34" s="923"/>
      <c r="BJ34" s="923"/>
      <c r="BK34" s="923"/>
      <c r="BL34" s="923"/>
      <c r="BM34" s="923"/>
      <c r="BN34" s="923"/>
      <c r="BO34" s="923"/>
      <c r="BP34" s="923"/>
      <c r="BQ34" s="923"/>
      <c r="BR34" s="923"/>
      <c r="BS34" s="923"/>
      <c r="BT34" s="923"/>
      <c r="BU34" s="923"/>
    </row>
    <row r="35" spans="1:73" ht="15.75" customHeight="1" x14ac:dyDescent="0.3">
      <c r="A35" s="400" t="s">
        <v>30</v>
      </c>
      <c r="B35" s="403"/>
      <c r="C35" s="504"/>
      <c r="D35" s="408" t="s">
        <v>371</v>
      </c>
      <c r="E35" s="403"/>
      <c r="F35" s="622"/>
      <c r="G35" s="622"/>
      <c r="H35" s="622"/>
      <c r="I35" s="622"/>
      <c r="J35" s="622"/>
      <c r="K35" s="622"/>
      <c r="L35" s="622"/>
      <c r="M35" s="622"/>
      <c r="N35" s="622"/>
      <c r="O35" s="622"/>
      <c r="P35" s="622"/>
      <c r="Q35" s="622"/>
      <c r="R35" s="622"/>
      <c r="S35" s="622"/>
      <c r="T35" s="622"/>
      <c r="U35" s="622"/>
      <c r="V35" s="622"/>
      <c r="W35" s="622"/>
      <c r="X35" s="622"/>
      <c r="Y35" s="622"/>
      <c r="Z35" s="622"/>
      <c r="AA35" s="622"/>
      <c r="AB35" s="622"/>
      <c r="AC35" s="622"/>
      <c r="AD35" s="622"/>
      <c r="AE35" s="923"/>
      <c r="AF35" s="923"/>
      <c r="AG35" s="923"/>
      <c r="AH35" s="923"/>
      <c r="AI35" s="923"/>
      <c r="AJ35" s="923"/>
      <c r="AK35" s="923"/>
      <c r="AL35" s="923"/>
      <c r="AM35" s="923"/>
      <c r="AN35" s="923"/>
      <c r="AO35" s="923"/>
      <c r="AP35" s="923"/>
      <c r="AQ35" s="923"/>
      <c r="AR35" s="923"/>
      <c r="AS35" s="923"/>
      <c r="AT35" s="923"/>
      <c r="AU35" s="923"/>
      <c r="AV35" s="923"/>
      <c r="AW35" s="923"/>
      <c r="AX35" s="923"/>
      <c r="AY35" s="923"/>
      <c r="AZ35" s="923"/>
      <c r="BA35" s="923"/>
      <c r="BB35" s="923"/>
      <c r="BC35" s="923"/>
      <c r="BD35" s="923"/>
      <c r="BE35" s="923"/>
      <c r="BF35" s="923"/>
      <c r="BG35" s="923"/>
      <c r="BH35" s="923"/>
      <c r="BI35" s="923"/>
      <c r="BJ35" s="923"/>
      <c r="BK35" s="923"/>
      <c r="BL35" s="923"/>
      <c r="BM35" s="923"/>
      <c r="BN35" s="923"/>
      <c r="BO35" s="923"/>
      <c r="BP35" s="923"/>
      <c r="BQ35" s="923"/>
      <c r="BR35" s="923"/>
      <c r="BS35" s="923"/>
      <c r="BT35" s="923"/>
      <c r="BU35" s="923"/>
    </row>
    <row r="36" spans="1:73" ht="15.75" customHeight="1" x14ac:dyDescent="0.3">
      <c r="A36" s="400" t="s">
        <v>55</v>
      </c>
      <c r="B36" s="403"/>
      <c r="C36" s="504"/>
      <c r="D36" s="408" t="s">
        <v>372</v>
      </c>
      <c r="E36" s="403"/>
      <c r="F36" s="622"/>
      <c r="G36" s="622"/>
      <c r="H36" s="622"/>
      <c r="I36" s="622"/>
      <c r="J36" s="923"/>
      <c r="K36" s="923"/>
      <c r="L36" s="923"/>
      <c r="M36" s="923"/>
      <c r="N36" s="923"/>
      <c r="O36" s="923"/>
      <c r="P36" s="923"/>
      <c r="Q36" s="923"/>
      <c r="R36" s="923"/>
      <c r="S36" s="923"/>
      <c r="T36" s="923"/>
      <c r="U36" s="923"/>
      <c r="V36" s="923"/>
      <c r="W36" s="923"/>
      <c r="X36" s="923"/>
      <c r="Y36" s="923"/>
      <c r="Z36" s="923"/>
      <c r="AA36" s="923"/>
      <c r="AB36" s="923"/>
      <c r="AC36" s="923"/>
      <c r="AD36" s="923"/>
      <c r="AE36" s="923"/>
      <c r="AF36" s="923"/>
      <c r="AG36" s="923"/>
      <c r="AH36" s="923"/>
      <c r="AI36" s="923"/>
      <c r="AJ36" s="923"/>
      <c r="AK36" s="923"/>
      <c r="AL36" s="923"/>
      <c r="AM36" s="923"/>
      <c r="AN36" s="923"/>
      <c r="AO36" s="923"/>
      <c r="AP36" s="923"/>
      <c r="AQ36" s="923"/>
      <c r="AR36" s="923"/>
      <c r="AS36" s="923"/>
      <c r="AT36" s="923"/>
      <c r="AU36" s="923"/>
      <c r="AV36" s="923"/>
      <c r="AW36" s="923"/>
      <c r="AX36" s="923"/>
      <c r="AY36" s="923"/>
      <c r="AZ36" s="923"/>
      <c r="BA36" s="923"/>
      <c r="BB36" s="923"/>
      <c r="BC36" s="923"/>
      <c r="BD36" s="923"/>
      <c r="BE36" s="923"/>
      <c r="BF36" s="923"/>
      <c r="BG36" s="923"/>
      <c r="BH36" s="923"/>
      <c r="BI36" s="923"/>
      <c r="BJ36" s="923"/>
      <c r="BK36" s="923"/>
      <c r="BL36" s="923"/>
      <c r="BM36" s="923"/>
      <c r="BN36" s="923"/>
      <c r="BO36" s="923"/>
      <c r="BP36" s="923"/>
      <c r="BQ36" s="923"/>
      <c r="BR36" s="923"/>
      <c r="BS36" s="923"/>
      <c r="BT36" s="923"/>
      <c r="BU36" s="923"/>
    </row>
    <row r="37" spans="1:73" s="99" customFormat="1" x14ac:dyDescent="0.3">
      <c r="A37" s="96" t="s">
        <v>61</v>
      </c>
      <c r="B37" s="114" t="s">
        <v>149</v>
      </c>
      <c r="C37" s="504"/>
      <c r="D37" s="315" t="s">
        <v>395</v>
      </c>
      <c r="E37" s="97"/>
      <c r="F37" s="622"/>
      <c r="G37" s="622"/>
      <c r="H37" s="622"/>
      <c r="I37" s="622"/>
      <c r="J37" s="923"/>
      <c r="K37" s="923"/>
      <c r="L37" s="923"/>
      <c r="M37" s="923"/>
      <c r="N37" s="923"/>
      <c r="O37" s="923"/>
      <c r="P37" s="923"/>
      <c r="Q37" s="923"/>
      <c r="R37" s="923"/>
      <c r="S37" s="923"/>
      <c r="T37" s="923"/>
      <c r="U37" s="923"/>
      <c r="V37" s="923"/>
      <c r="W37" s="923"/>
      <c r="X37" s="923"/>
      <c r="Y37" s="923"/>
      <c r="Z37" s="923"/>
      <c r="AA37" s="923"/>
      <c r="AB37" s="923"/>
      <c r="AC37" s="923"/>
      <c r="AD37" s="923"/>
      <c r="AE37" s="923"/>
      <c r="AF37" s="923"/>
      <c r="AG37" s="923"/>
      <c r="AH37" s="923"/>
      <c r="AI37" s="923"/>
      <c r="AJ37" s="923"/>
      <c r="AK37" s="923"/>
      <c r="AL37" s="923"/>
      <c r="AM37" s="923"/>
      <c r="AN37" s="923"/>
      <c r="AO37" s="923"/>
      <c r="AP37" s="923"/>
      <c r="AQ37" s="923"/>
      <c r="AR37" s="923"/>
      <c r="AS37" s="923"/>
      <c r="AT37" s="923"/>
      <c r="AU37" s="923"/>
      <c r="AV37" s="923"/>
      <c r="AW37" s="923"/>
      <c r="AX37" s="923"/>
      <c r="AY37" s="923"/>
      <c r="AZ37" s="923"/>
      <c r="BA37" s="923"/>
      <c r="BB37" s="923"/>
      <c r="BC37" s="923"/>
      <c r="BD37" s="923"/>
      <c r="BE37" s="923"/>
      <c r="BF37" s="923"/>
      <c r="BG37" s="923"/>
      <c r="BH37" s="923"/>
      <c r="BI37" s="923"/>
      <c r="BJ37" s="923"/>
      <c r="BK37" s="923"/>
      <c r="BL37" s="923"/>
      <c r="BM37" s="923"/>
      <c r="BN37" s="923"/>
      <c r="BO37" s="923"/>
      <c r="BP37" s="923"/>
      <c r="BQ37" s="923"/>
      <c r="BR37" s="923"/>
      <c r="BS37" s="923"/>
      <c r="BT37" s="923"/>
      <c r="BU37" s="923"/>
    </row>
    <row r="38" spans="1:73" ht="15" x14ac:dyDescent="0.35">
      <c r="A38" s="92" t="s">
        <v>31</v>
      </c>
      <c r="B38" s="150" t="s">
        <v>254</v>
      </c>
      <c r="C38" s="115"/>
      <c r="D38" s="320" t="s">
        <v>396</v>
      </c>
      <c r="E38" s="19" t="str">
        <f>'9. Checks (ART)'!E44</f>
        <v>OK</v>
      </c>
      <c r="F38" s="633"/>
      <c r="G38" s="620">
        <f>SUM(G39:G42)</f>
        <v>0</v>
      </c>
      <c r="H38" s="633"/>
      <c r="I38" s="620">
        <f t="shared" ref="I38" si="15">SUM(I39:I42)</f>
        <v>0</v>
      </c>
      <c r="J38" s="634"/>
      <c r="K38" s="634"/>
      <c r="L38" s="634"/>
      <c r="M38" s="634"/>
      <c r="N38" s="634"/>
      <c r="O38" s="634"/>
      <c r="P38" s="634"/>
      <c r="Q38" s="634"/>
      <c r="R38" s="634"/>
      <c r="S38" s="634"/>
      <c r="T38" s="634"/>
      <c r="U38" s="634"/>
      <c r="V38" s="634"/>
      <c r="W38" s="634"/>
      <c r="X38" s="634"/>
      <c r="Y38" s="634"/>
      <c r="Z38" s="634"/>
      <c r="AA38" s="634"/>
      <c r="AB38" s="634"/>
      <c r="AC38" s="634"/>
      <c r="AD38" s="634"/>
      <c r="AE38" s="634"/>
      <c r="AF38" s="634"/>
      <c r="AG38" s="634"/>
      <c r="AH38" s="634"/>
      <c r="AI38" s="634"/>
      <c r="AJ38" s="634"/>
      <c r="AK38" s="634"/>
      <c r="AL38" s="634"/>
      <c r="AM38" s="634"/>
      <c r="AN38" s="634"/>
      <c r="AO38" s="634"/>
      <c r="AP38" s="634"/>
      <c r="AQ38" s="634"/>
      <c r="AR38" s="634"/>
      <c r="AS38" s="634"/>
      <c r="AT38" s="634"/>
      <c r="AU38" s="634"/>
      <c r="AV38" s="634"/>
      <c r="AW38" s="634"/>
      <c r="AX38" s="634"/>
      <c r="AY38" s="634"/>
      <c r="AZ38" s="634"/>
      <c r="BA38" s="634"/>
      <c r="BB38" s="634"/>
      <c r="BC38" s="634"/>
      <c r="BD38" s="634"/>
      <c r="BE38" s="634"/>
      <c r="BF38" s="634"/>
      <c r="BG38" s="634"/>
      <c r="BH38" s="634"/>
      <c r="BI38" s="634"/>
      <c r="BJ38" s="634"/>
      <c r="BK38" s="634"/>
      <c r="BL38" s="634"/>
      <c r="BM38" s="634"/>
      <c r="BN38" s="634"/>
      <c r="BO38" s="634"/>
      <c r="BP38" s="634"/>
      <c r="BQ38" s="634"/>
      <c r="BR38" s="634"/>
      <c r="BS38" s="634"/>
      <c r="BT38" s="634"/>
      <c r="BU38" s="634"/>
    </row>
    <row r="39" spans="1:73" s="100" customFormat="1" ht="15.75" customHeight="1" x14ac:dyDescent="0.3">
      <c r="A39" s="113" t="s">
        <v>151</v>
      </c>
      <c r="B39" s="62"/>
      <c r="C39" s="504"/>
      <c r="D39" s="322"/>
      <c r="E39" s="62"/>
      <c r="F39" s="635"/>
      <c r="G39" s="636"/>
      <c r="H39" s="635"/>
      <c r="I39" s="636"/>
      <c r="J39" s="635"/>
      <c r="K39" s="635"/>
      <c r="L39" s="635"/>
      <c r="M39" s="635"/>
      <c r="N39" s="635"/>
      <c r="O39" s="635"/>
      <c r="P39" s="635"/>
      <c r="Q39" s="635"/>
      <c r="R39" s="635"/>
      <c r="S39" s="635"/>
      <c r="T39" s="635"/>
      <c r="U39" s="635"/>
      <c r="V39" s="635"/>
      <c r="W39" s="635"/>
      <c r="X39" s="635"/>
      <c r="Y39" s="635"/>
      <c r="Z39" s="635"/>
      <c r="AA39" s="635"/>
      <c r="AB39" s="635"/>
      <c r="AC39" s="635"/>
      <c r="AD39" s="635"/>
      <c r="AE39" s="635"/>
      <c r="AF39" s="635"/>
      <c r="AG39" s="635"/>
      <c r="AH39" s="635"/>
      <c r="AI39" s="635"/>
      <c r="AJ39" s="635"/>
      <c r="AK39" s="635"/>
      <c r="AL39" s="635"/>
      <c r="AM39" s="635"/>
      <c r="AN39" s="635"/>
      <c r="AO39" s="635"/>
      <c r="AP39" s="635"/>
      <c r="AQ39" s="635"/>
      <c r="AR39" s="635"/>
      <c r="AS39" s="635"/>
      <c r="AT39" s="635"/>
      <c r="AU39" s="635"/>
      <c r="AV39" s="635"/>
      <c r="AW39" s="635"/>
      <c r="AX39" s="635"/>
      <c r="AY39" s="635"/>
      <c r="AZ39" s="635"/>
      <c r="BA39" s="635"/>
      <c r="BB39" s="635"/>
      <c r="BC39" s="635"/>
      <c r="BD39" s="635"/>
      <c r="BE39" s="635"/>
      <c r="BF39" s="635"/>
      <c r="BG39" s="635"/>
      <c r="BH39" s="635"/>
      <c r="BI39" s="635"/>
      <c r="BJ39" s="635"/>
      <c r="BK39" s="635"/>
      <c r="BL39" s="635"/>
      <c r="BM39" s="635"/>
      <c r="BN39" s="635"/>
      <c r="BO39" s="635"/>
      <c r="BP39" s="635"/>
      <c r="BQ39" s="635"/>
      <c r="BR39" s="635"/>
      <c r="BS39" s="635"/>
      <c r="BT39" s="635"/>
      <c r="BU39" s="635"/>
    </row>
    <row r="40" spans="1:73" s="100" customFormat="1" ht="15.75" customHeight="1" x14ac:dyDescent="0.3">
      <c r="A40" s="405" t="s">
        <v>206</v>
      </c>
      <c r="B40" s="409"/>
      <c r="C40" s="504"/>
      <c r="D40" s="410"/>
      <c r="E40" s="409"/>
      <c r="F40" s="624"/>
      <c r="G40" s="636"/>
      <c r="H40" s="624"/>
      <c r="I40" s="636"/>
      <c r="J40" s="624"/>
      <c r="K40" s="624"/>
      <c r="L40" s="624"/>
      <c r="M40" s="624"/>
      <c r="N40" s="624"/>
      <c r="O40" s="624"/>
      <c r="P40" s="624"/>
      <c r="Q40" s="624"/>
      <c r="R40" s="624"/>
      <c r="S40" s="624"/>
      <c r="T40" s="624"/>
      <c r="U40" s="624"/>
      <c r="V40" s="624"/>
      <c r="W40" s="624"/>
      <c r="X40" s="624"/>
      <c r="Y40" s="624"/>
      <c r="Z40" s="624"/>
      <c r="AA40" s="624"/>
      <c r="AB40" s="624"/>
      <c r="AC40" s="624"/>
      <c r="AD40" s="624"/>
      <c r="AE40" s="624"/>
      <c r="AF40" s="624"/>
      <c r="AG40" s="624"/>
      <c r="AH40" s="624"/>
      <c r="AI40" s="624"/>
      <c r="AJ40" s="624"/>
      <c r="AK40" s="624"/>
      <c r="AL40" s="624"/>
      <c r="AM40" s="624"/>
      <c r="AN40" s="624"/>
      <c r="AO40" s="624"/>
      <c r="AP40" s="624"/>
      <c r="AQ40" s="624"/>
      <c r="AR40" s="624"/>
      <c r="AS40" s="624"/>
      <c r="AT40" s="624"/>
      <c r="AU40" s="624"/>
      <c r="AV40" s="624"/>
      <c r="AW40" s="624"/>
      <c r="AX40" s="624"/>
      <c r="AY40" s="624"/>
      <c r="AZ40" s="624"/>
      <c r="BA40" s="624"/>
      <c r="BB40" s="624"/>
      <c r="BC40" s="624"/>
      <c r="BD40" s="624"/>
      <c r="BE40" s="624"/>
      <c r="BF40" s="624"/>
      <c r="BG40" s="624"/>
      <c r="BH40" s="624"/>
      <c r="BI40" s="624"/>
      <c r="BJ40" s="624"/>
      <c r="BK40" s="624"/>
      <c r="BL40" s="624"/>
      <c r="BM40" s="624"/>
      <c r="BN40" s="624"/>
      <c r="BO40" s="624"/>
      <c r="BP40" s="624"/>
      <c r="BQ40" s="624"/>
      <c r="BR40" s="624"/>
      <c r="BS40" s="624"/>
      <c r="BT40" s="624"/>
      <c r="BU40" s="624"/>
    </row>
    <row r="41" spans="1:73" s="100" customFormat="1" ht="15.75" customHeight="1" x14ac:dyDescent="0.3">
      <c r="A41" s="405" t="s">
        <v>150</v>
      </c>
      <c r="B41" s="409"/>
      <c r="C41" s="504"/>
      <c r="D41" s="410"/>
      <c r="E41" s="409"/>
      <c r="F41" s="637"/>
      <c r="G41" s="636"/>
      <c r="H41" s="637"/>
      <c r="I41" s="636"/>
      <c r="J41" s="637"/>
      <c r="K41" s="637"/>
      <c r="L41" s="637"/>
      <c r="M41" s="637"/>
      <c r="N41" s="637"/>
      <c r="O41" s="637"/>
      <c r="P41" s="637"/>
      <c r="Q41" s="637"/>
      <c r="R41" s="637"/>
      <c r="S41" s="637"/>
      <c r="T41" s="637"/>
      <c r="U41" s="637"/>
      <c r="V41" s="637"/>
      <c r="W41" s="637"/>
      <c r="X41" s="637"/>
      <c r="Y41" s="637"/>
      <c r="Z41" s="637"/>
      <c r="AA41" s="637"/>
      <c r="AB41" s="637"/>
      <c r="AC41" s="637"/>
      <c r="AD41" s="637"/>
      <c r="AE41" s="637"/>
      <c r="AF41" s="637"/>
      <c r="AG41" s="637"/>
      <c r="AH41" s="637"/>
      <c r="AI41" s="637"/>
      <c r="AJ41" s="637"/>
      <c r="AK41" s="637"/>
      <c r="AL41" s="637"/>
      <c r="AM41" s="637"/>
      <c r="AN41" s="637"/>
      <c r="AO41" s="637"/>
      <c r="AP41" s="637"/>
      <c r="AQ41" s="637"/>
      <c r="AR41" s="637"/>
      <c r="AS41" s="637"/>
      <c r="AT41" s="637"/>
      <c r="AU41" s="637"/>
      <c r="AV41" s="637"/>
      <c r="AW41" s="637"/>
      <c r="AX41" s="637"/>
      <c r="AY41" s="637"/>
      <c r="AZ41" s="637"/>
      <c r="BA41" s="637"/>
      <c r="BB41" s="637"/>
      <c r="BC41" s="637"/>
      <c r="BD41" s="637"/>
      <c r="BE41" s="637"/>
      <c r="BF41" s="637"/>
      <c r="BG41" s="637"/>
      <c r="BH41" s="637"/>
      <c r="BI41" s="637"/>
      <c r="BJ41" s="637"/>
      <c r="BK41" s="637"/>
      <c r="BL41" s="637"/>
      <c r="BM41" s="637"/>
      <c r="BN41" s="637"/>
      <c r="BO41" s="637"/>
      <c r="BP41" s="637"/>
      <c r="BQ41" s="637"/>
      <c r="BR41" s="637"/>
      <c r="BS41" s="637"/>
      <c r="BT41" s="637"/>
      <c r="BU41" s="637"/>
    </row>
    <row r="42" spans="1:73" s="100" customFormat="1" ht="15.75" customHeight="1" x14ac:dyDescent="0.3">
      <c r="A42" s="113" t="s">
        <v>198</v>
      </c>
      <c r="B42" s="62"/>
      <c r="C42" s="504"/>
      <c r="D42" s="322"/>
      <c r="E42" s="62"/>
      <c r="F42" s="635"/>
      <c r="G42" s="924"/>
      <c r="H42" s="635"/>
      <c r="I42" s="924"/>
      <c r="J42" s="635"/>
      <c r="K42" s="635"/>
      <c r="L42" s="635"/>
      <c r="M42" s="635"/>
      <c r="N42" s="635"/>
      <c r="O42" s="635"/>
      <c r="P42" s="635"/>
      <c r="Q42" s="635"/>
      <c r="R42" s="635"/>
      <c r="S42" s="635"/>
      <c r="T42" s="635"/>
      <c r="U42" s="635"/>
      <c r="V42" s="635"/>
      <c r="W42" s="635"/>
      <c r="X42" s="635"/>
      <c r="Y42" s="635"/>
      <c r="Z42" s="635"/>
      <c r="AA42" s="635"/>
      <c r="AB42" s="635"/>
      <c r="AC42" s="635"/>
      <c r="AD42" s="635"/>
      <c r="AE42" s="635"/>
      <c r="AF42" s="635"/>
      <c r="AG42" s="635"/>
      <c r="AH42" s="635"/>
      <c r="AI42" s="635"/>
      <c r="AJ42" s="635"/>
      <c r="AK42" s="635"/>
      <c r="AL42" s="635"/>
      <c r="AM42" s="635"/>
      <c r="AN42" s="635"/>
      <c r="AO42" s="635"/>
      <c r="AP42" s="635"/>
      <c r="AQ42" s="635"/>
      <c r="AR42" s="635"/>
      <c r="AS42" s="635"/>
      <c r="AT42" s="635"/>
      <c r="AU42" s="635"/>
      <c r="AV42" s="635"/>
      <c r="AW42" s="635"/>
      <c r="AX42" s="635"/>
      <c r="AY42" s="635"/>
      <c r="AZ42" s="635"/>
      <c r="BA42" s="635"/>
      <c r="BB42" s="635"/>
      <c r="BC42" s="635"/>
      <c r="BD42" s="635"/>
      <c r="BE42" s="635"/>
      <c r="BF42" s="635"/>
      <c r="BG42" s="635"/>
      <c r="BH42" s="635"/>
      <c r="BI42" s="635"/>
      <c r="BJ42" s="635"/>
      <c r="BK42" s="635"/>
      <c r="BL42" s="635"/>
      <c r="BM42" s="635"/>
      <c r="BN42" s="635"/>
      <c r="BO42" s="635"/>
      <c r="BP42" s="635"/>
      <c r="BQ42" s="635"/>
      <c r="BR42" s="635"/>
      <c r="BS42" s="635"/>
      <c r="BT42" s="635"/>
      <c r="BU42" s="635"/>
    </row>
    <row r="43" spans="1:73" ht="15" x14ac:dyDescent="0.35">
      <c r="A43" s="92" t="s">
        <v>32</v>
      </c>
      <c r="B43" s="150" t="s">
        <v>254</v>
      </c>
      <c r="C43" s="115"/>
      <c r="D43" s="320" t="s">
        <v>373</v>
      </c>
      <c r="E43" s="19" t="str">
        <f>'9. Checks (ART)'!E46</f>
        <v>OK</v>
      </c>
      <c r="F43" s="633"/>
      <c r="G43" s="620">
        <f>SUM(G44:G52)</f>
        <v>0</v>
      </c>
      <c r="H43" s="633"/>
      <c r="I43" s="620">
        <f>SUM(I44:I52)</f>
        <v>0</v>
      </c>
      <c r="J43" s="634"/>
      <c r="K43" s="634"/>
      <c r="L43" s="634"/>
      <c r="M43" s="634"/>
      <c r="N43" s="634"/>
      <c r="O43" s="634"/>
      <c r="P43" s="634"/>
      <c r="Q43" s="634"/>
      <c r="R43" s="634"/>
      <c r="S43" s="634"/>
      <c r="T43" s="634"/>
      <c r="U43" s="634"/>
      <c r="V43" s="634"/>
      <c r="W43" s="634"/>
      <c r="X43" s="634"/>
      <c r="Y43" s="634"/>
      <c r="Z43" s="634"/>
      <c r="AA43" s="634"/>
      <c r="AB43" s="634"/>
      <c r="AC43" s="634"/>
      <c r="AD43" s="634"/>
      <c r="AE43" s="634"/>
      <c r="AF43" s="634"/>
      <c r="AG43" s="634"/>
      <c r="AH43" s="634"/>
      <c r="AI43" s="634"/>
      <c r="AJ43" s="634"/>
      <c r="AK43" s="634"/>
      <c r="AL43" s="634"/>
      <c r="AM43" s="634"/>
      <c r="AN43" s="634"/>
      <c r="AO43" s="634"/>
      <c r="AP43" s="634"/>
      <c r="AQ43" s="634"/>
      <c r="AR43" s="634"/>
      <c r="AS43" s="634"/>
      <c r="AT43" s="634"/>
      <c r="AU43" s="634"/>
      <c r="AV43" s="634"/>
      <c r="AW43" s="634"/>
      <c r="AX43" s="634"/>
      <c r="AY43" s="634"/>
      <c r="AZ43" s="634"/>
      <c r="BA43" s="634"/>
      <c r="BB43" s="634"/>
      <c r="BC43" s="634"/>
      <c r="BD43" s="634"/>
      <c r="BE43" s="634"/>
      <c r="BF43" s="634"/>
      <c r="BG43" s="634"/>
      <c r="BH43" s="634"/>
      <c r="BI43" s="634"/>
      <c r="BJ43" s="634"/>
      <c r="BK43" s="634"/>
      <c r="BL43" s="634"/>
      <c r="BM43" s="634"/>
      <c r="BN43" s="634"/>
      <c r="BO43" s="634"/>
      <c r="BP43" s="634"/>
      <c r="BQ43" s="634"/>
      <c r="BR43" s="634"/>
      <c r="BS43" s="634"/>
      <c r="BT43" s="634"/>
      <c r="BU43" s="634"/>
    </row>
    <row r="44" spans="1:73" s="159" customFormat="1" ht="15.75" customHeight="1" x14ac:dyDescent="0.3">
      <c r="A44" s="113" t="s">
        <v>207</v>
      </c>
      <c r="B44" s="116" t="s">
        <v>156</v>
      </c>
      <c r="C44" s="504"/>
      <c r="D44" s="323"/>
      <c r="E44" s="116"/>
      <c r="F44" s="635"/>
      <c r="G44" s="636"/>
      <c r="H44" s="635"/>
      <c r="I44" s="636"/>
      <c r="J44" s="635"/>
      <c r="K44" s="635"/>
      <c r="L44" s="635"/>
      <c r="M44" s="635"/>
      <c r="N44" s="635"/>
      <c r="O44" s="635"/>
      <c r="P44" s="635"/>
      <c r="Q44" s="635"/>
      <c r="R44" s="635"/>
      <c r="S44" s="635"/>
      <c r="T44" s="635"/>
      <c r="U44" s="635"/>
      <c r="V44" s="635"/>
      <c r="W44" s="635"/>
      <c r="X44" s="635"/>
      <c r="Y44" s="635"/>
      <c r="Z44" s="635"/>
      <c r="AA44" s="635"/>
      <c r="AB44" s="635"/>
      <c r="AC44" s="635"/>
      <c r="AD44" s="635"/>
      <c r="AE44" s="635"/>
      <c r="AF44" s="635"/>
      <c r="AG44" s="635"/>
      <c r="AH44" s="635"/>
      <c r="AI44" s="635"/>
      <c r="AJ44" s="635"/>
      <c r="AK44" s="635"/>
      <c r="AL44" s="635"/>
      <c r="AM44" s="635"/>
      <c r="AN44" s="635"/>
      <c r="AO44" s="635"/>
      <c r="AP44" s="635"/>
      <c r="AQ44" s="635"/>
      <c r="AR44" s="635"/>
      <c r="AS44" s="635"/>
      <c r="AT44" s="635"/>
      <c r="AU44" s="635"/>
      <c r="AV44" s="635"/>
      <c r="AW44" s="635"/>
      <c r="AX44" s="635"/>
      <c r="AY44" s="635"/>
      <c r="AZ44" s="635"/>
      <c r="BA44" s="635"/>
      <c r="BB44" s="635"/>
      <c r="BC44" s="635"/>
      <c r="BD44" s="635"/>
      <c r="BE44" s="635"/>
      <c r="BF44" s="635"/>
      <c r="BG44" s="635"/>
      <c r="BH44" s="635"/>
      <c r="BI44" s="635"/>
      <c r="BJ44" s="635"/>
      <c r="BK44" s="635"/>
      <c r="BL44" s="635"/>
      <c r="BM44" s="635"/>
      <c r="BN44" s="635"/>
      <c r="BO44" s="635"/>
      <c r="BP44" s="635"/>
      <c r="BQ44" s="635"/>
      <c r="BR44" s="635"/>
      <c r="BS44" s="635"/>
      <c r="BT44" s="635"/>
      <c r="BU44" s="635"/>
    </row>
    <row r="45" spans="1:73" s="159" customFormat="1" x14ac:dyDescent="0.3">
      <c r="A45" s="405" t="s">
        <v>304</v>
      </c>
      <c r="B45" s="411" t="s">
        <v>155</v>
      </c>
      <c r="C45" s="504"/>
      <c r="D45" s="412"/>
      <c r="E45" s="411"/>
      <c r="F45" s="624"/>
      <c r="G45" s="636"/>
      <c r="H45" s="624"/>
      <c r="I45" s="636"/>
      <c r="J45" s="624"/>
      <c r="K45" s="624"/>
      <c r="L45" s="624"/>
      <c r="M45" s="624"/>
      <c r="N45" s="624"/>
      <c r="O45" s="624"/>
      <c r="P45" s="624"/>
      <c r="Q45" s="624"/>
      <c r="R45" s="624"/>
      <c r="S45" s="624"/>
      <c r="T45" s="624"/>
      <c r="U45" s="624"/>
      <c r="V45" s="624"/>
      <c r="W45" s="624"/>
      <c r="X45" s="624"/>
      <c r="Y45" s="624"/>
      <c r="Z45" s="624"/>
      <c r="AA45" s="624"/>
      <c r="AB45" s="624"/>
      <c r="AC45" s="624"/>
      <c r="AD45" s="624"/>
      <c r="AE45" s="624"/>
      <c r="AF45" s="624"/>
      <c r="AG45" s="624"/>
      <c r="AH45" s="624"/>
      <c r="AI45" s="624"/>
      <c r="AJ45" s="624"/>
      <c r="AK45" s="624"/>
      <c r="AL45" s="624"/>
      <c r="AM45" s="624"/>
      <c r="AN45" s="624"/>
      <c r="AO45" s="624"/>
      <c r="AP45" s="624"/>
      <c r="AQ45" s="624"/>
      <c r="AR45" s="624"/>
      <c r="AS45" s="624"/>
      <c r="AT45" s="624"/>
      <c r="AU45" s="624"/>
      <c r="AV45" s="624"/>
      <c r="AW45" s="624"/>
      <c r="AX45" s="624"/>
      <c r="AY45" s="624"/>
      <c r="AZ45" s="624"/>
      <c r="BA45" s="624"/>
      <c r="BB45" s="624"/>
      <c r="BC45" s="624"/>
      <c r="BD45" s="624"/>
      <c r="BE45" s="624"/>
      <c r="BF45" s="624"/>
      <c r="BG45" s="624"/>
      <c r="BH45" s="624"/>
      <c r="BI45" s="624"/>
      <c r="BJ45" s="624"/>
      <c r="BK45" s="624"/>
      <c r="BL45" s="624"/>
      <c r="BM45" s="624"/>
      <c r="BN45" s="624"/>
      <c r="BO45" s="624"/>
      <c r="BP45" s="624"/>
      <c r="BQ45" s="624"/>
      <c r="BR45" s="624"/>
      <c r="BS45" s="624"/>
      <c r="BT45" s="624"/>
      <c r="BU45" s="624"/>
    </row>
    <row r="46" spans="1:73" s="159" customFormat="1" ht="15.75" customHeight="1" x14ac:dyDescent="0.3">
      <c r="A46" s="405" t="s">
        <v>286</v>
      </c>
      <c r="B46" s="411"/>
      <c r="C46" s="504"/>
      <c r="D46" s="412"/>
      <c r="E46" s="411"/>
      <c r="F46" s="637"/>
      <c r="G46" s="636"/>
      <c r="H46" s="637"/>
      <c r="I46" s="636"/>
      <c r="J46" s="637"/>
      <c r="K46" s="637"/>
      <c r="L46" s="637"/>
      <c r="M46" s="637"/>
      <c r="N46" s="637"/>
      <c r="O46" s="637"/>
      <c r="P46" s="637"/>
      <c r="Q46" s="637"/>
      <c r="R46" s="637"/>
      <c r="S46" s="637"/>
      <c r="T46" s="637"/>
      <c r="U46" s="637"/>
      <c r="V46" s="637"/>
      <c r="W46" s="637"/>
      <c r="X46" s="637"/>
      <c r="Y46" s="637"/>
      <c r="Z46" s="637"/>
      <c r="AA46" s="637"/>
      <c r="AB46" s="637"/>
      <c r="AC46" s="637"/>
      <c r="AD46" s="637"/>
      <c r="AE46" s="637"/>
      <c r="AF46" s="637"/>
      <c r="AG46" s="637"/>
      <c r="AH46" s="637"/>
      <c r="AI46" s="637"/>
      <c r="AJ46" s="637"/>
      <c r="AK46" s="637"/>
      <c r="AL46" s="637"/>
      <c r="AM46" s="637"/>
      <c r="AN46" s="637"/>
      <c r="AO46" s="637"/>
      <c r="AP46" s="637"/>
      <c r="AQ46" s="637"/>
      <c r="AR46" s="637"/>
      <c r="AS46" s="637"/>
      <c r="AT46" s="637"/>
      <c r="AU46" s="637"/>
      <c r="AV46" s="637"/>
      <c r="AW46" s="637"/>
      <c r="AX46" s="637"/>
      <c r="AY46" s="637"/>
      <c r="AZ46" s="637"/>
      <c r="BA46" s="637"/>
      <c r="BB46" s="637"/>
      <c r="BC46" s="637"/>
      <c r="BD46" s="637"/>
      <c r="BE46" s="637"/>
      <c r="BF46" s="637"/>
      <c r="BG46" s="637"/>
      <c r="BH46" s="637"/>
      <c r="BI46" s="637"/>
      <c r="BJ46" s="637"/>
      <c r="BK46" s="637"/>
      <c r="BL46" s="637"/>
      <c r="BM46" s="637"/>
      <c r="BN46" s="637"/>
      <c r="BO46" s="637"/>
      <c r="BP46" s="637"/>
      <c r="BQ46" s="637"/>
      <c r="BR46" s="637"/>
      <c r="BS46" s="637"/>
      <c r="BT46" s="637"/>
      <c r="BU46" s="637"/>
    </row>
    <row r="47" spans="1:73" s="159" customFormat="1" ht="15.75" customHeight="1" x14ac:dyDescent="0.3">
      <c r="A47" s="405" t="s">
        <v>152</v>
      </c>
      <c r="B47" s="411" t="s">
        <v>443</v>
      </c>
      <c r="C47" s="504"/>
      <c r="D47" s="412"/>
      <c r="E47" s="411"/>
      <c r="F47" s="638"/>
      <c r="G47" s="636"/>
      <c r="H47" s="638"/>
      <c r="I47" s="636"/>
      <c r="J47" s="638"/>
      <c r="K47" s="638"/>
      <c r="L47" s="638"/>
      <c r="M47" s="638"/>
      <c r="N47" s="638"/>
      <c r="O47" s="638"/>
      <c r="P47" s="638"/>
      <c r="Q47" s="638"/>
      <c r="R47" s="638"/>
      <c r="S47" s="638"/>
      <c r="T47" s="638"/>
      <c r="U47" s="638"/>
      <c r="V47" s="638"/>
      <c r="W47" s="638"/>
      <c r="X47" s="638"/>
      <c r="Y47" s="638"/>
      <c r="Z47" s="638"/>
      <c r="AA47" s="638"/>
      <c r="AB47" s="638"/>
      <c r="AC47" s="638"/>
      <c r="AD47" s="638"/>
      <c r="AE47" s="638"/>
      <c r="AF47" s="638"/>
      <c r="AG47" s="638"/>
      <c r="AH47" s="638"/>
      <c r="AI47" s="638"/>
      <c r="AJ47" s="638"/>
      <c r="AK47" s="638"/>
      <c r="AL47" s="638"/>
      <c r="AM47" s="638"/>
      <c r="AN47" s="638"/>
      <c r="AO47" s="638"/>
      <c r="AP47" s="638"/>
      <c r="AQ47" s="638"/>
      <c r="AR47" s="638"/>
      <c r="AS47" s="638"/>
      <c r="AT47" s="638"/>
      <c r="AU47" s="638"/>
      <c r="AV47" s="638"/>
      <c r="AW47" s="638"/>
      <c r="AX47" s="638"/>
      <c r="AY47" s="638"/>
      <c r="AZ47" s="638"/>
      <c r="BA47" s="638"/>
      <c r="BB47" s="638"/>
      <c r="BC47" s="638"/>
      <c r="BD47" s="638"/>
      <c r="BE47" s="638"/>
      <c r="BF47" s="638"/>
      <c r="BG47" s="638"/>
      <c r="BH47" s="638"/>
      <c r="BI47" s="638"/>
      <c r="BJ47" s="638"/>
      <c r="BK47" s="638"/>
      <c r="BL47" s="638"/>
      <c r="BM47" s="638"/>
      <c r="BN47" s="638"/>
      <c r="BO47" s="638"/>
      <c r="BP47" s="638"/>
      <c r="BQ47" s="638"/>
      <c r="BR47" s="638"/>
      <c r="BS47" s="638"/>
      <c r="BT47" s="638"/>
      <c r="BU47" s="638"/>
    </row>
    <row r="48" spans="1:73" s="159" customFormat="1" ht="15.75" customHeight="1" x14ac:dyDescent="0.3">
      <c r="A48" s="405" t="s">
        <v>303</v>
      </c>
      <c r="B48" s="411" t="s">
        <v>576</v>
      </c>
      <c r="C48" s="504"/>
      <c r="D48" s="412"/>
      <c r="E48" s="411"/>
      <c r="F48" s="624"/>
      <c r="G48" s="636"/>
      <c r="H48" s="624"/>
      <c r="I48" s="636"/>
      <c r="J48" s="624"/>
      <c r="K48" s="624"/>
      <c r="L48" s="624"/>
      <c r="M48" s="624"/>
      <c r="N48" s="624"/>
      <c r="O48" s="624"/>
      <c r="P48" s="624"/>
      <c r="Q48" s="624"/>
      <c r="R48" s="624"/>
      <c r="S48" s="624"/>
      <c r="T48" s="624"/>
      <c r="U48" s="624"/>
      <c r="V48" s="624"/>
      <c r="W48" s="624"/>
      <c r="X48" s="624"/>
      <c r="Y48" s="624"/>
      <c r="Z48" s="624"/>
      <c r="AA48" s="624"/>
      <c r="AB48" s="624"/>
      <c r="AC48" s="624"/>
      <c r="AD48" s="624"/>
      <c r="AE48" s="624"/>
      <c r="AF48" s="624"/>
      <c r="AG48" s="624"/>
      <c r="AH48" s="624"/>
      <c r="AI48" s="624"/>
      <c r="AJ48" s="624"/>
      <c r="AK48" s="624"/>
      <c r="AL48" s="624"/>
      <c r="AM48" s="624"/>
      <c r="AN48" s="624"/>
      <c r="AO48" s="624"/>
      <c r="AP48" s="624"/>
      <c r="AQ48" s="624"/>
      <c r="AR48" s="624"/>
      <c r="AS48" s="624"/>
      <c r="AT48" s="624"/>
      <c r="AU48" s="624"/>
      <c r="AV48" s="624"/>
      <c r="AW48" s="624"/>
      <c r="AX48" s="624"/>
      <c r="AY48" s="624"/>
      <c r="AZ48" s="624"/>
      <c r="BA48" s="624"/>
      <c r="BB48" s="624"/>
      <c r="BC48" s="624"/>
      <c r="BD48" s="624"/>
      <c r="BE48" s="624"/>
      <c r="BF48" s="624"/>
      <c r="BG48" s="624"/>
      <c r="BH48" s="624"/>
      <c r="BI48" s="624"/>
      <c r="BJ48" s="624"/>
      <c r="BK48" s="624"/>
      <c r="BL48" s="624"/>
      <c r="BM48" s="624"/>
      <c r="BN48" s="624"/>
      <c r="BO48" s="624"/>
      <c r="BP48" s="624"/>
      <c r="BQ48" s="624"/>
      <c r="BR48" s="624"/>
      <c r="BS48" s="624"/>
      <c r="BT48" s="624"/>
      <c r="BU48" s="624"/>
    </row>
    <row r="49" spans="1:73" s="832" customFormat="1" ht="15.75" customHeight="1" x14ac:dyDescent="0.3">
      <c r="A49" s="405" t="s">
        <v>477</v>
      </c>
      <c r="B49" s="411"/>
      <c r="C49" s="504"/>
      <c r="D49" s="412"/>
      <c r="E49" s="411"/>
      <c r="F49" s="637"/>
      <c r="G49" s="636"/>
      <c r="H49" s="637"/>
      <c r="I49" s="636"/>
      <c r="J49" s="637"/>
      <c r="K49" s="637"/>
      <c r="L49" s="637"/>
      <c r="M49" s="637"/>
      <c r="N49" s="637"/>
      <c r="O49" s="637"/>
      <c r="P49" s="637"/>
      <c r="Q49" s="637"/>
      <c r="R49" s="637"/>
      <c r="S49" s="637"/>
      <c r="T49" s="637"/>
      <c r="U49" s="637"/>
      <c r="V49" s="637"/>
      <c r="W49" s="637"/>
      <c r="X49" s="637"/>
      <c r="Y49" s="637"/>
      <c r="Z49" s="637"/>
      <c r="AA49" s="637"/>
      <c r="AB49" s="637"/>
      <c r="AC49" s="637"/>
      <c r="AD49" s="637"/>
      <c r="AE49" s="637"/>
      <c r="AF49" s="637"/>
      <c r="AG49" s="637"/>
      <c r="AH49" s="637"/>
      <c r="AI49" s="637"/>
      <c r="AJ49" s="637"/>
      <c r="AK49" s="637"/>
      <c r="AL49" s="637"/>
      <c r="AM49" s="637"/>
      <c r="AN49" s="637"/>
      <c r="AO49" s="637"/>
      <c r="AP49" s="637"/>
      <c r="AQ49" s="637"/>
      <c r="AR49" s="637"/>
      <c r="AS49" s="637"/>
      <c r="AT49" s="637"/>
      <c r="AU49" s="637"/>
      <c r="AV49" s="637"/>
      <c r="AW49" s="637"/>
      <c r="AX49" s="637"/>
      <c r="AY49" s="637"/>
      <c r="AZ49" s="637"/>
      <c r="BA49" s="637"/>
      <c r="BB49" s="637"/>
      <c r="BC49" s="637"/>
      <c r="BD49" s="637"/>
      <c r="BE49" s="637"/>
      <c r="BF49" s="637"/>
      <c r="BG49" s="637"/>
      <c r="BH49" s="637"/>
      <c r="BI49" s="637"/>
      <c r="BJ49" s="637"/>
      <c r="BK49" s="637"/>
      <c r="BL49" s="637"/>
      <c r="BM49" s="637"/>
      <c r="BN49" s="637"/>
      <c r="BO49" s="637"/>
      <c r="BP49" s="637"/>
      <c r="BQ49" s="637"/>
      <c r="BR49" s="637"/>
      <c r="BS49" s="637"/>
      <c r="BT49" s="637"/>
      <c r="BU49" s="637"/>
    </row>
    <row r="50" spans="1:73" s="159" customFormat="1" ht="15.75" customHeight="1" x14ac:dyDescent="0.3">
      <c r="A50" s="405" t="s">
        <v>153</v>
      </c>
      <c r="B50" s="411"/>
      <c r="C50" s="504"/>
      <c r="D50" s="412"/>
      <c r="E50" s="411"/>
      <c r="F50" s="637"/>
      <c r="G50" s="636"/>
      <c r="H50" s="637"/>
      <c r="I50" s="636"/>
      <c r="J50" s="637"/>
      <c r="K50" s="637"/>
      <c r="L50" s="637"/>
      <c r="M50" s="637"/>
      <c r="N50" s="637"/>
      <c r="O50" s="637"/>
      <c r="P50" s="637"/>
      <c r="Q50" s="637"/>
      <c r="R50" s="637"/>
      <c r="S50" s="637"/>
      <c r="T50" s="637"/>
      <c r="U50" s="637"/>
      <c r="V50" s="637"/>
      <c r="W50" s="637"/>
      <c r="X50" s="637"/>
      <c r="Y50" s="637"/>
      <c r="Z50" s="637"/>
      <c r="AA50" s="637"/>
      <c r="AB50" s="637"/>
      <c r="AC50" s="637"/>
      <c r="AD50" s="637"/>
      <c r="AE50" s="637"/>
      <c r="AF50" s="637"/>
      <c r="AG50" s="637"/>
      <c r="AH50" s="637"/>
      <c r="AI50" s="637"/>
      <c r="AJ50" s="637"/>
      <c r="AK50" s="637"/>
      <c r="AL50" s="637"/>
      <c r="AM50" s="637"/>
      <c r="AN50" s="637"/>
      <c r="AO50" s="637"/>
      <c r="AP50" s="637"/>
      <c r="AQ50" s="637"/>
      <c r="AR50" s="637"/>
      <c r="AS50" s="637"/>
      <c r="AT50" s="637"/>
      <c r="AU50" s="637"/>
      <c r="AV50" s="637"/>
      <c r="AW50" s="637"/>
      <c r="AX50" s="637"/>
      <c r="AY50" s="637"/>
      <c r="AZ50" s="637"/>
      <c r="BA50" s="637"/>
      <c r="BB50" s="637"/>
      <c r="BC50" s="637"/>
      <c r="BD50" s="637"/>
      <c r="BE50" s="637"/>
      <c r="BF50" s="637"/>
      <c r="BG50" s="637"/>
      <c r="BH50" s="637"/>
      <c r="BI50" s="637"/>
      <c r="BJ50" s="637"/>
      <c r="BK50" s="637"/>
      <c r="BL50" s="637"/>
      <c r="BM50" s="637"/>
      <c r="BN50" s="637"/>
      <c r="BO50" s="637"/>
      <c r="BP50" s="637"/>
      <c r="BQ50" s="637"/>
      <c r="BR50" s="637"/>
      <c r="BS50" s="637"/>
      <c r="BT50" s="637"/>
      <c r="BU50" s="637"/>
    </row>
    <row r="51" spans="1:73" s="159" customFormat="1" ht="41.4" x14ac:dyDescent="0.3">
      <c r="A51" s="413" t="s">
        <v>239</v>
      </c>
      <c r="B51" s="414" t="s">
        <v>444</v>
      </c>
      <c r="C51" s="504"/>
      <c r="D51" s="412"/>
      <c r="E51" s="411"/>
      <c r="F51" s="638"/>
      <c r="G51" s="636"/>
      <c r="H51" s="638"/>
      <c r="I51" s="636"/>
      <c r="J51" s="638"/>
      <c r="K51" s="638"/>
      <c r="L51" s="638"/>
      <c r="M51" s="638"/>
      <c r="N51" s="638"/>
      <c r="O51" s="638"/>
      <c r="P51" s="638"/>
      <c r="Q51" s="638"/>
      <c r="R51" s="638"/>
      <c r="S51" s="638"/>
      <c r="T51" s="638"/>
      <c r="U51" s="638"/>
      <c r="V51" s="638"/>
      <c r="W51" s="638"/>
      <c r="X51" s="638"/>
      <c r="Y51" s="638"/>
      <c r="Z51" s="638"/>
      <c r="AA51" s="638"/>
      <c r="AB51" s="638"/>
      <c r="AC51" s="638"/>
      <c r="AD51" s="638"/>
      <c r="AE51" s="638"/>
      <c r="AF51" s="638"/>
      <c r="AG51" s="638"/>
      <c r="AH51" s="638"/>
      <c r="AI51" s="638"/>
      <c r="AJ51" s="638"/>
      <c r="AK51" s="638"/>
      <c r="AL51" s="638"/>
      <c r="AM51" s="638"/>
      <c r="AN51" s="638"/>
      <c r="AO51" s="638"/>
      <c r="AP51" s="638"/>
      <c r="AQ51" s="638"/>
      <c r="AR51" s="638"/>
      <c r="AS51" s="638"/>
      <c r="AT51" s="638"/>
      <c r="AU51" s="638"/>
      <c r="AV51" s="638"/>
      <c r="AW51" s="638"/>
      <c r="AX51" s="638"/>
      <c r="AY51" s="638"/>
      <c r="AZ51" s="638"/>
      <c r="BA51" s="638"/>
      <c r="BB51" s="638"/>
      <c r="BC51" s="638"/>
      <c r="BD51" s="638"/>
      <c r="BE51" s="638"/>
      <c r="BF51" s="638"/>
      <c r="BG51" s="638"/>
      <c r="BH51" s="638"/>
      <c r="BI51" s="638"/>
      <c r="BJ51" s="638"/>
      <c r="BK51" s="638"/>
      <c r="BL51" s="638"/>
      <c r="BM51" s="638"/>
      <c r="BN51" s="638"/>
      <c r="BO51" s="638"/>
      <c r="BP51" s="638"/>
      <c r="BQ51" s="638"/>
      <c r="BR51" s="638"/>
      <c r="BS51" s="638"/>
      <c r="BT51" s="638"/>
      <c r="BU51" s="638"/>
    </row>
    <row r="52" spans="1:73" s="159" customFormat="1" ht="15.75" customHeight="1" x14ac:dyDescent="0.3">
      <c r="A52" s="113" t="s">
        <v>154</v>
      </c>
      <c r="B52" s="116" t="s">
        <v>445</v>
      </c>
      <c r="C52" s="504"/>
      <c r="D52" s="323"/>
      <c r="E52" s="116"/>
      <c r="F52" s="638"/>
      <c r="G52" s="924"/>
      <c r="H52" s="638"/>
      <c r="I52" s="924"/>
      <c r="J52" s="638"/>
      <c r="K52" s="638"/>
      <c r="L52" s="638"/>
      <c r="M52" s="638"/>
      <c r="N52" s="638"/>
      <c r="O52" s="638"/>
      <c r="P52" s="638"/>
      <c r="Q52" s="638"/>
      <c r="R52" s="638"/>
      <c r="S52" s="638"/>
      <c r="T52" s="638"/>
      <c r="U52" s="638"/>
      <c r="V52" s="638"/>
      <c r="W52" s="638"/>
      <c r="X52" s="638"/>
      <c r="Y52" s="638"/>
      <c r="Z52" s="638"/>
      <c r="AA52" s="638"/>
      <c r="AB52" s="638"/>
      <c r="AC52" s="638"/>
      <c r="AD52" s="638"/>
      <c r="AE52" s="638"/>
      <c r="AF52" s="638"/>
      <c r="AG52" s="638"/>
      <c r="AH52" s="638"/>
      <c r="AI52" s="638"/>
      <c r="AJ52" s="638"/>
      <c r="AK52" s="638"/>
      <c r="AL52" s="638"/>
      <c r="AM52" s="638"/>
      <c r="AN52" s="638"/>
      <c r="AO52" s="638"/>
      <c r="AP52" s="638"/>
      <c r="AQ52" s="638"/>
      <c r="AR52" s="638"/>
      <c r="AS52" s="638"/>
      <c r="AT52" s="638"/>
      <c r="AU52" s="638"/>
      <c r="AV52" s="638"/>
      <c r="AW52" s="638"/>
      <c r="AX52" s="638"/>
      <c r="AY52" s="638"/>
      <c r="AZ52" s="638"/>
      <c r="BA52" s="638"/>
      <c r="BB52" s="638"/>
      <c r="BC52" s="638"/>
      <c r="BD52" s="638"/>
      <c r="BE52" s="638"/>
      <c r="BF52" s="638"/>
      <c r="BG52" s="638"/>
      <c r="BH52" s="638"/>
      <c r="BI52" s="638"/>
      <c r="BJ52" s="638"/>
      <c r="BK52" s="638"/>
      <c r="BL52" s="638"/>
      <c r="BM52" s="638"/>
      <c r="BN52" s="638"/>
      <c r="BO52" s="638"/>
      <c r="BP52" s="638"/>
      <c r="BQ52" s="638"/>
      <c r="BR52" s="638"/>
      <c r="BS52" s="638"/>
      <c r="BT52" s="638"/>
      <c r="BU52" s="638"/>
    </row>
    <row r="53" spans="1:73" ht="15.75" customHeight="1" x14ac:dyDescent="0.3">
      <c r="A53" s="92" t="s">
        <v>230</v>
      </c>
      <c r="B53" s="115"/>
      <c r="C53" s="115"/>
      <c r="D53" s="320"/>
      <c r="E53" s="93"/>
      <c r="F53" s="633"/>
      <c r="G53" s="620">
        <f>SUM(G54:G57)</f>
        <v>0</v>
      </c>
      <c r="H53" s="633"/>
      <c r="I53" s="620">
        <f t="shared" ref="I53" si="16">SUM(I54:I57)</f>
        <v>0</v>
      </c>
      <c r="J53" s="634"/>
      <c r="K53" s="634"/>
      <c r="L53" s="634"/>
      <c r="M53" s="634"/>
      <c r="N53" s="634"/>
      <c r="O53" s="634"/>
      <c r="P53" s="634"/>
      <c r="Q53" s="634"/>
      <c r="R53" s="634"/>
      <c r="S53" s="634"/>
      <c r="T53" s="634"/>
      <c r="U53" s="634"/>
      <c r="V53" s="634"/>
      <c r="W53" s="634"/>
      <c r="X53" s="634"/>
      <c r="Y53" s="634"/>
      <c r="Z53" s="634"/>
      <c r="AA53" s="634"/>
      <c r="AB53" s="634"/>
      <c r="AC53" s="634"/>
      <c r="AD53" s="634"/>
      <c r="AE53" s="634"/>
      <c r="AF53" s="634"/>
      <c r="AG53" s="634"/>
      <c r="AH53" s="634"/>
      <c r="AI53" s="634"/>
      <c r="AJ53" s="634"/>
      <c r="AK53" s="634"/>
      <c r="AL53" s="634"/>
      <c r="AM53" s="634"/>
      <c r="AN53" s="634"/>
      <c r="AO53" s="634"/>
      <c r="AP53" s="634"/>
      <c r="AQ53" s="634"/>
      <c r="AR53" s="634"/>
      <c r="AS53" s="634"/>
      <c r="AT53" s="634"/>
      <c r="AU53" s="634"/>
      <c r="AV53" s="634"/>
      <c r="AW53" s="634"/>
      <c r="AX53" s="634"/>
      <c r="AY53" s="634"/>
      <c r="AZ53" s="634"/>
      <c r="BA53" s="634"/>
      <c r="BB53" s="634"/>
      <c r="BC53" s="634"/>
      <c r="BD53" s="634"/>
      <c r="BE53" s="634"/>
      <c r="BF53" s="634"/>
      <c r="BG53" s="634"/>
      <c r="BH53" s="634"/>
      <c r="BI53" s="634"/>
      <c r="BJ53" s="634"/>
      <c r="BK53" s="634"/>
      <c r="BL53" s="634"/>
      <c r="BM53" s="634"/>
      <c r="BN53" s="634"/>
      <c r="BO53" s="634"/>
      <c r="BP53" s="634"/>
      <c r="BQ53" s="634"/>
      <c r="BR53" s="634"/>
      <c r="BS53" s="634"/>
      <c r="BT53" s="634"/>
      <c r="BU53" s="634"/>
    </row>
    <row r="54" spans="1:73" ht="15.75" customHeight="1" x14ac:dyDescent="0.3">
      <c r="A54" s="117" t="s">
        <v>234</v>
      </c>
      <c r="B54" s="88"/>
      <c r="C54" s="504"/>
      <c r="D54" s="315" t="s">
        <v>374</v>
      </c>
      <c r="E54" s="88"/>
      <c r="F54" s="635"/>
      <c r="G54" s="621"/>
      <c r="H54" s="635"/>
      <c r="I54" s="621"/>
      <c r="J54" s="635"/>
      <c r="K54" s="635"/>
      <c r="L54" s="635"/>
      <c r="M54" s="635"/>
      <c r="N54" s="635"/>
      <c r="O54" s="635"/>
      <c r="P54" s="635"/>
      <c r="Q54" s="635"/>
      <c r="R54" s="635"/>
      <c r="S54" s="635"/>
      <c r="T54" s="635"/>
      <c r="U54" s="635"/>
      <c r="V54" s="635"/>
      <c r="W54" s="635"/>
      <c r="X54" s="635"/>
      <c r="Y54" s="635"/>
      <c r="Z54" s="635"/>
      <c r="AA54" s="635"/>
      <c r="AB54" s="635"/>
      <c r="AC54" s="635"/>
      <c r="AD54" s="635"/>
      <c r="AE54" s="635"/>
      <c r="AF54" s="635"/>
      <c r="AG54" s="635"/>
      <c r="AH54" s="635"/>
      <c r="AI54" s="635"/>
      <c r="AJ54" s="635"/>
      <c r="AK54" s="635"/>
      <c r="AL54" s="635"/>
      <c r="AM54" s="635"/>
      <c r="AN54" s="635"/>
      <c r="AO54" s="635"/>
      <c r="AP54" s="635"/>
      <c r="AQ54" s="635"/>
      <c r="AR54" s="635"/>
      <c r="AS54" s="635"/>
      <c r="AT54" s="635"/>
      <c r="AU54" s="635"/>
      <c r="AV54" s="635"/>
      <c r="AW54" s="635"/>
      <c r="AX54" s="635"/>
      <c r="AY54" s="635"/>
      <c r="AZ54" s="635"/>
      <c r="BA54" s="635"/>
      <c r="BB54" s="635"/>
      <c r="BC54" s="635"/>
      <c r="BD54" s="635"/>
      <c r="BE54" s="635"/>
      <c r="BF54" s="635"/>
      <c r="BG54" s="635"/>
      <c r="BH54" s="635"/>
      <c r="BI54" s="635"/>
      <c r="BJ54" s="635"/>
      <c r="BK54" s="635"/>
      <c r="BL54" s="635"/>
      <c r="BM54" s="635"/>
      <c r="BN54" s="635"/>
      <c r="BO54" s="635"/>
      <c r="BP54" s="635"/>
      <c r="BQ54" s="635"/>
      <c r="BR54" s="635"/>
      <c r="BS54" s="635"/>
      <c r="BT54" s="635"/>
      <c r="BU54" s="635"/>
    </row>
    <row r="55" spans="1:73" ht="15.75" customHeight="1" x14ac:dyDescent="0.3">
      <c r="A55" s="400" t="s">
        <v>235</v>
      </c>
      <c r="B55" s="401"/>
      <c r="C55" s="504"/>
      <c r="D55" s="408" t="s">
        <v>375</v>
      </c>
      <c r="E55" s="401"/>
      <c r="F55" s="624"/>
      <c r="G55" s="632"/>
      <c r="H55" s="624"/>
      <c r="I55" s="632"/>
      <c r="J55" s="624"/>
      <c r="K55" s="624"/>
      <c r="L55" s="624"/>
      <c r="M55" s="624"/>
      <c r="N55" s="624"/>
      <c r="O55" s="624"/>
      <c r="P55" s="624"/>
      <c r="Q55" s="624"/>
      <c r="R55" s="624"/>
      <c r="S55" s="624"/>
      <c r="T55" s="624"/>
      <c r="U55" s="624"/>
      <c r="V55" s="624"/>
      <c r="W55" s="624"/>
      <c r="X55" s="624"/>
      <c r="Y55" s="624"/>
      <c r="Z55" s="624"/>
      <c r="AA55" s="624"/>
      <c r="AB55" s="624"/>
      <c r="AC55" s="624"/>
      <c r="AD55" s="624"/>
      <c r="AE55" s="624"/>
      <c r="AF55" s="624"/>
      <c r="AG55" s="624"/>
      <c r="AH55" s="624"/>
      <c r="AI55" s="624"/>
      <c r="AJ55" s="624"/>
      <c r="AK55" s="624"/>
      <c r="AL55" s="624"/>
      <c r="AM55" s="624"/>
      <c r="AN55" s="624"/>
      <c r="AO55" s="624"/>
      <c r="AP55" s="624"/>
      <c r="AQ55" s="624"/>
      <c r="AR55" s="624"/>
      <c r="AS55" s="624"/>
      <c r="AT55" s="624"/>
      <c r="AU55" s="624"/>
      <c r="AV55" s="624"/>
      <c r="AW55" s="624"/>
      <c r="AX55" s="624"/>
      <c r="AY55" s="624"/>
      <c r="AZ55" s="624"/>
      <c r="BA55" s="624"/>
      <c r="BB55" s="624"/>
      <c r="BC55" s="624"/>
      <c r="BD55" s="624"/>
      <c r="BE55" s="624"/>
      <c r="BF55" s="624"/>
      <c r="BG55" s="624"/>
      <c r="BH55" s="624"/>
      <c r="BI55" s="624"/>
      <c r="BJ55" s="624"/>
      <c r="BK55" s="624"/>
      <c r="BL55" s="624"/>
      <c r="BM55" s="624"/>
      <c r="BN55" s="624"/>
      <c r="BO55" s="624"/>
      <c r="BP55" s="624"/>
      <c r="BQ55" s="624"/>
      <c r="BR55" s="624"/>
      <c r="BS55" s="624"/>
      <c r="BT55" s="624"/>
      <c r="BU55" s="624"/>
    </row>
    <row r="56" spans="1:73" ht="15.75" customHeight="1" x14ac:dyDescent="0.3">
      <c r="A56" s="400" t="s">
        <v>236</v>
      </c>
      <c r="B56" s="401"/>
      <c r="C56" s="504"/>
      <c r="D56" s="408" t="s">
        <v>376</v>
      </c>
      <c r="E56" s="401"/>
      <c r="F56" s="637"/>
      <c r="G56" s="632"/>
      <c r="H56" s="637"/>
      <c r="I56" s="632"/>
      <c r="J56" s="637"/>
      <c r="K56" s="637"/>
      <c r="L56" s="637"/>
      <c r="M56" s="637"/>
      <c r="N56" s="637"/>
      <c r="O56" s="637"/>
      <c r="P56" s="637"/>
      <c r="Q56" s="637"/>
      <c r="R56" s="637"/>
      <c r="S56" s="637"/>
      <c r="T56" s="637"/>
      <c r="U56" s="637"/>
      <c r="V56" s="637"/>
      <c r="W56" s="637"/>
      <c r="X56" s="637"/>
      <c r="Y56" s="637"/>
      <c r="Z56" s="637"/>
      <c r="AA56" s="637"/>
      <c r="AB56" s="637"/>
      <c r="AC56" s="637"/>
      <c r="AD56" s="637"/>
      <c r="AE56" s="637"/>
      <c r="AF56" s="637"/>
      <c r="AG56" s="637"/>
      <c r="AH56" s="637"/>
      <c r="AI56" s="637"/>
      <c r="AJ56" s="637"/>
      <c r="AK56" s="637"/>
      <c r="AL56" s="637"/>
      <c r="AM56" s="637"/>
      <c r="AN56" s="637"/>
      <c r="AO56" s="637"/>
      <c r="AP56" s="637"/>
      <c r="AQ56" s="637"/>
      <c r="AR56" s="637"/>
      <c r="AS56" s="637"/>
      <c r="AT56" s="637"/>
      <c r="AU56" s="637"/>
      <c r="AV56" s="637"/>
      <c r="AW56" s="637"/>
      <c r="AX56" s="637"/>
      <c r="AY56" s="637"/>
      <c r="AZ56" s="637"/>
      <c r="BA56" s="637"/>
      <c r="BB56" s="637"/>
      <c r="BC56" s="637"/>
      <c r="BD56" s="637"/>
      <c r="BE56" s="637"/>
      <c r="BF56" s="637"/>
      <c r="BG56" s="637"/>
      <c r="BH56" s="637"/>
      <c r="BI56" s="637"/>
      <c r="BJ56" s="637"/>
      <c r="BK56" s="637"/>
      <c r="BL56" s="637"/>
      <c r="BM56" s="637"/>
      <c r="BN56" s="637"/>
      <c r="BO56" s="637"/>
      <c r="BP56" s="637"/>
      <c r="BQ56" s="637"/>
      <c r="BR56" s="637"/>
      <c r="BS56" s="637"/>
      <c r="BT56" s="637"/>
      <c r="BU56" s="637"/>
    </row>
    <row r="57" spans="1:73" ht="33.75" customHeight="1" thickBot="1" x14ac:dyDescent="0.35">
      <c r="A57" s="119" t="s">
        <v>237</v>
      </c>
      <c r="B57" s="172" t="s">
        <v>307</v>
      </c>
      <c r="C57" s="507"/>
      <c r="D57" s="324" t="s">
        <v>377</v>
      </c>
      <c r="E57" s="120"/>
      <c r="F57" s="638"/>
      <c r="G57" s="639"/>
      <c r="H57" s="638"/>
      <c r="I57" s="639"/>
      <c r="J57" s="638"/>
      <c r="K57" s="638"/>
      <c r="L57" s="638"/>
      <c r="M57" s="638"/>
      <c r="N57" s="638"/>
      <c r="O57" s="638"/>
      <c r="P57" s="638"/>
      <c r="Q57" s="638"/>
      <c r="R57" s="638"/>
      <c r="S57" s="638"/>
      <c r="T57" s="638"/>
      <c r="U57" s="638"/>
      <c r="V57" s="638"/>
      <c r="W57" s="638"/>
      <c r="X57" s="638"/>
      <c r="Y57" s="638"/>
      <c r="Z57" s="638"/>
      <c r="AA57" s="638"/>
      <c r="AB57" s="638"/>
      <c r="AC57" s="638"/>
      <c r="AD57" s="638"/>
      <c r="AE57" s="638"/>
      <c r="AF57" s="638"/>
      <c r="AG57" s="638"/>
      <c r="AH57" s="638"/>
      <c r="AI57" s="638"/>
      <c r="AJ57" s="638"/>
      <c r="AK57" s="638"/>
      <c r="AL57" s="638"/>
      <c r="AM57" s="638"/>
      <c r="AN57" s="638"/>
      <c r="AO57" s="638"/>
      <c r="AP57" s="638"/>
      <c r="AQ57" s="638"/>
      <c r="AR57" s="638"/>
      <c r="AS57" s="638"/>
      <c r="AT57" s="638"/>
      <c r="AU57" s="638"/>
      <c r="AV57" s="638"/>
      <c r="AW57" s="638"/>
      <c r="AX57" s="638"/>
      <c r="AY57" s="638"/>
      <c r="AZ57" s="638"/>
      <c r="BA57" s="638"/>
      <c r="BB57" s="638"/>
      <c r="BC57" s="638"/>
      <c r="BD57" s="638"/>
      <c r="BE57" s="638"/>
      <c r="BF57" s="638"/>
      <c r="BG57" s="638"/>
      <c r="BH57" s="638"/>
      <c r="BI57" s="638"/>
      <c r="BJ57" s="638"/>
      <c r="BK57" s="638"/>
      <c r="BL57" s="638"/>
      <c r="BM57" s="638"/>
      <c r="BN57" s="638"/>
      <c r="BO57" s="638"/>
      <c r="BP57" s="638"/>
      <c r="BQ57" s="638"/>
      <c r="BR57" s="638"/>
      <c r="BS57" s="638"/>
      <c r="BT57" s="638"/>
      <c r="BU57" s="638"/>
    </row>
    <row r="58" spans="1:73" s="22" customFormat="1" ht="15.75" customHeight="1" x14ac:dyDescent="0.3">
      <c r="A58" s="121"/>
      <c r="B58" s="122"/>
      <c r="C58" s="508"/>
      <c r="D58" s="325"/>
      <c r="E58" s="122"/>
      <c r="F58" s="640"/>
      <c r="G58" s="640"/>
      <c r="H58" s="640"/>
      <c r="I58" s="640"/>
      <c r="J58" s="640"/>
      <c r="K58" s="640"/>
      <c r="L58" s="640"/>
      <c r="M58" s="640"/>
      <c r="N58" s="640"/>
      <c r="O58" s="640"/>
      <c r="P58" s="640"/>
      <c r="Q58" s="640"/>
      <c r="R58" s="640"/>
      <c r="S58" s="640"/>
      <c r="T58" s="640"/>
      <c r="U58" s="640"/>
      <c r="V58" s="640"/>
      <c r="W58" s="640"/>
      <c r="X58" s="640"/>
      <c r="Y58" s="640"/>
      <c r="Z58" s="640"/>
      <c r="AA58" s="640"/>
      <c r="AB58" s="640"/>
      <c r="AC58" s="640"/>
      <c r="AD58" s="640"/>
      <c r="AE58" s="640"/>
      <c r="AF58" s="640"/>
      <c r="AG58" s="640"/>
      <c r="AH58" s="640"/>
      <c r="AI58" s="640"/>
      <c r="AJ58" s="640"/>
      <c r="AK58" s="640"/>
      <c r="AL58" s="640"/>
      <c r="AM58" s="640"/>
      <c r="AN58" s="640"/>
      <c r="AO58" s="640"/>
      <c r="AP58" s="640"/>
      <c r="AQ58" s="640"/>
      <c r="AR58" s="640"/>
      <c r="AS58" s="640"/>
      <c r="AT58" s="640"/>
      <c r="AU58" s="640"/>
      <c r="AV58" s="640"/>
      <c r="AW58" s="640"/>
      <c r="AX58" s="640"/>
      <c r="AY58" s="640"/>
      <c r="AZ58" s="640"/>
      <c r="BA58" s="640"/>
      <c r="BB58" s="640"/>
      <c r="BC58" s="640"/>
      <c r="BD58" s="640"/>
      <c r="BE58" s="640"/>
      <c r="BF58" s="640"/>
      <c r="BG58" s="640"/>
      <c r="BH58" s="640"/>
      <c r="BI58" s="640"/>
      <c r="BJ58" s="640"/>
      <c r="BK58" s="640"/>
      <c r="BL58" s="640"/>
      <c r="BM58" s="640"/>
      <c r="BN58" s="640"/>
      <c r="BO58" s="640"/>
      <c r="BP58" s="640"/>
      <c r="BQ58" s="640"/>
      <c r="BR58" s="640"/>
      <c r="BS58" s="640"/>
      <c r="BT58" s="640"/>
      <c r="BU58" s="640"/>
    </row>
    <row r="59" spans="1:73" s="22" customFormat="1" ht="15.75" customHeight="1" thickBot="1" x14ac:dyDescent="0.35">
      <c r="A59" s="126" t="s">
        <v>241</v>
      </c>
      <c r="B59" s="59"/>
      <c r="C59" s="59"/>
      <c r="D59" s="59"/>
      <c r="E59" s="59"/>
      <c r="F59" s="641"/>
      <c r="G59" s="641"/>
      <c r="H59" s="641"/>
      <c r="I59" s="641"/>
      <c r="J59" s="641"/>
      <c r="K59" s="641"/>
      <c r="L59" s="641"/>
      <c r="M59" s="641"/>
      <c r="N59" s="641"/>
      <c r="O59" s="641"/>
      <c r="P59" s="641"/>
      <c r="Q59" s="641"/>
      <c r="R59" s="641"/>
      <c r="S59" s="641"/>
      <c r="T59" s="641"/>
      <c r="U59" s="641"/>
      <c r="V59" s="641"/>
      <c r="W59" s="641"/>
      <c r="X59" s="641"/>
      <c r="Y59" s="641"/>
      <c r="Z59" s="641"/>
      <c r="AA59" s="641"/>
      <c r="AB59" s="641"/>
      <c r="AC59" s="641"/>
      <c r="AD59" s="641"/>
      <c r="AE59" s="641"/>
      <c r="AF59" s="641"/>
      <c r="AG59" s="641"/>
      <c r="AH59" s="641"/>
      <c r="AI59" s="641"/>
      <c r="AJ59" s="641"/>
      <c r="AK59" s="641"/>
      <c r="AL59" s="641"/>
      <c r="AM59" s="641"/>
      <c r="AN59" s="641"/>
      <c r="AO59" s="641"/>
      <c r="AP59" s="641"/>
      <c r="AQ59" s="641"/>
      <c r="AR59" s="641"/>
      <c r="AS59" s="641"/>
      <c r="AT59" s="641"/>
      <c r="AU59" s="641"/>
      <c r="AV59" s="641"/>
      <c r="AW59" s="641"/>
      <c r="AX59" s="641"/>
      <c r="AY59" s="641"/>
      <c r="AZ59" s="641"/>
      <c r="BA59" s="641"/>
      <c r="BB59" s="641"/>
      <c r="BC59" s="641"/>
      <c r="BD59" s="641"/>
      <c r="BE59" s="641"/>
      <c r="BF59" s="641"/>
      <c r="BG59" s="641"/>
      <c r="BH59" s="641"/>
      <c r="BI59" s="641"/>
      <c r="BJ59" s="641"/>
      <c r="BK59" s="641"/>
      <c r="BL59" s="641"/>
      <c r="BM59" s="641"/>
      <c r="BN59" s="641"/>
      <c r="BO59" s="641"/>
      <c r="BP59" s="641"/>
      <c r="BQ59" s="641"/>
      <c r="BR59" s="641"/>
      <c r="BS59" s="641"/>
      <c r="BT59" s="641"/>
      <c r="BU59" s="641"/>
    </row>
    <row r="60" spans="1:73" s="22" customFormat="1" ht="15.75" customHeight="1" thickBot="1" x14ac:dyDescent="0.35">
      <c r="A60" s="123" t="s">
        <v>240</v>
      </c>
      <c r="B60" s="124"/>
      <c r="C60" s="509"/>
      <c r="D60" s="326"/>
      <c r="E60" s="125"/>
      <c r="F60" s="642"/>
      <c r="G60" s="643"/>
      <c r="H60" s="642"/>
      <c r="I60" s="644"/>
      <c r="J60" s="641"/>
      <c r="K60" s="641"/>
      <c r="L60" s="641"/>
      <c r="M60" s="641"/>
      <c r="N60" s="641"/>
      <c r="O60" s="641"/>
      <c r="P60" s="641"/>
      <c r="Q60" s="641"/>
      <c r="R60" s="641"/>
      <c r="S60" s="641"/>
      <c r="T60" s="641"/>
      <c r="U60" s="641"/>
      <c r="V60" s="641"/>
      <c r="W60" s="641"/>
      <c r="X60" s="641"/>
      <c r="Y60" s="641"/>
      <c r="Z60" s="641"/>
      <c r="AA60" s="641"/>
      <c r="AB60" s="641"/>
      <c r="AC60" s="641"/>
      <c r="AD60" s="641"/>
      <c r="AE60" s="641"/>
      <c r="AF60" s="641"/>
      <c r="AG60" s="641"/>
      <c r="AH60" s="641"/>
      <c r="AI60" s="641"/>
      <c r="AJ60" s="641"/>
      <c r="AK60" s="641"/>
      <c r="AL60" s="641"/>
      <c r="AM60" s="641"/>
      <c r="AN60" s="641"/>
      <c r="AO60" s="641"/>
      <c r="AP60" s="641"/>
      <c r="AQ60" s="641"/>
      <c r="AR60" s="641"/>
      <c r="AS60" s="641"/>
      <c r="AT60" s="641"/>
      <c r="AU60" s="641"/>
      <c r="AV60" s="641"/>
      <c r="AW60" s="641"/>
      <c r="AX60" s="641"/>
      <c r="AY60" s="641"/>
      <c r="AZ60" s="641"/>
      <c r="BA60" s="641"/>
      <c r="BB60" s="641"/>
      <c r="BC60" s="641"/>
      <c r="BD60" s="641"/>
      <c r="BE60" s="641"/>
      <c r="BF60" s="641"/>
      <c r="BG60" s="641"/>
      <c r="BH60" s="641"/>
      <c r="BI60" s="641"/>
      <c r="BJ60" s="641"/>
      <c r="BK60" s="641"/>
      <c r="BL60" s="641"/>
      <c r="BM60" s="641"/>
      <c r="BN60" s="641"/>
      <c r="BO60" s="641"/>
      <c r="BP60" s="641"/>
      <c r="BQ60" s="641"/>
      <c r="BR60" s="641"/>
      <c r="BS60" s="641"/>
      <c r="BT60" s="641"/>
      <c r="BU60" s="641"/>
    </row>
    <row r="61" spans="1:73" s="22" customFormat="1" ht="15.75" customHeight="1" x14ac:dyDescent="0.3">
      <c r="A61" s="121"/>
      <c r="B61" s="98"/>
      <c r="C61" s="510"/>
      <c r="D61" s="327"/>
      <c r="E61" s="98"/>
      <c r="F61" s="641"/>
      <c r="G61" s="641"/>
      <c r="H61" s="641"/>
      <c r="I61" s="641"/>
      <c r="J61" s="641"/>
      <c r="K61" s="641"/>
      <c r="L61" s="641"/>
      <c r="M61" s="641"/>
      <c r="N61" s="641"/>
      <c r="O61" s="641"/>
      <c r="P61" s="641"/>
      <c r="Q61" s="641"/>
      <c r="R61" s="641"/>
      <c r="S61" s="641"/>
      <c r="T61" s="641"/>
      <c r="U61" s="641"/>
      <c r="V61" s="641"/>
      <c r="W61" s="641"/>
      <c r="X61" s="641"/>
      <c r="Y61" s="641"/>
      <c r="Z61" s="641"/>
      <c r="AA61" s="641"/>
      <c r="AB61" s="641"/>
      <c r="AC61" s="641"/>
      <c r="AD61" s="641"/>
      <c r="AE61" s="641"/>
      <c r="AF61" s="641"/>
      <c r="AG61" s="641"/>
      <c r="AH61" s="641"/>
      <c r="AI61" s="641"/>
      <c r="AJ61" s="641"/>
      <c r="AK61" s="641"/>
      <c r="AL61" s="641"/>
      <c r="AM61" s="641"/>
      <c r="AN61" s="641"/>
      <c r="AO61" s="641"/>
      <c r="AP61" s="641"/>
      <c r="AQ61" s="641"/>
      <c r="AR61" s="641"/>
      <c r="AS61" s="641"/>
      <c r="AT61" s="641"/>
      <c r="AU61" s="641"/>
      <c r="AV61" s="641"/>
      <c r="AW61" s="641"/>
      <c r="AX61" s="641"/>
      <c r="AY61" s="641"/>
      <c r="AZ61" s="641"/>
      <c r="BA61" s="641"/>
      <c r="BB61" s="641"/>
      <c r="BC61" s="641"/>
      <c r="BD61" s="641"/>
      <c r="BE61" s="641"/>
      <c r="BF61" s="641"/>
      <c r="BG61" s="641"/>
      <c r="BH61" s="641"/>
      <c r="BI61" s="641"/>
      <c r="BJ61" s="641"/>
      <c r="BK61" s="641"/>
      <c r="BL61" s="641"/>
      <c r="BM61" s="641"/>
      <c r="BN61" s="641"/>
      <c r="BO61" s="641"/>
      <c r="BP61" s="641"/>
      <c r="BQ61" s="641"/>
      <c r="BR61" s="641"/>
      <c r="BS61" s="641"/>
      <c r="BT61" s="641"/>
      <c r="BU61" s="641"/>
    </row>
    <row r="62" spans="1:73" s="22" customFormat="1" ht="15.75" customHeight="1" thickBot="1" x14ac:dyDescent="0.35">
      <c r="A62" s="126" t="s">
        <v>242</v>
      </c>
      <c r="B62" s="59"/>
      <c r="C62" s="59"/>
      <c r="D62" s="59"/>
      <c r="E62" s="59"/>
      <c r="F62" s="641"/>
      <c r="G62" s="641"/>
      <c r="H62" s="641"/>
      <c r="I62" s="641"/>
      <c r="J62" s="641"/>
      <c r="K62" s="641"/>
      <c r="L62" s="641"/>
      <c r="M62" s="641"/>
      <c r="N62" s="641"/>
      <c r="O62" s="641"/>
      <c r="P62" s="641"/>
      <c r="Q62" s="641"/>
      <c r="R62" s="641"/>
      <c r="S62" s="641"/>
      <c r="T62" s="641"/>
      <c r="U62" s="641"/>
      <c r="V62" s="641"/>
      <c r="W62" s="641"/>
      <c r="X62" s="641"/>
      <c r="Y62" s="641"/>
      <c r="Z62" s="641"/>
      <c r="AA62" s="641"/>
      <c r="AB62" s="641"/>
      <c r="AC62" s="641"/>
      <c r="AD62" s="641"/>
      <c r="AE62" s="641"/>
      <c r="AF62" s="641"/>
      <c r="AG62" s="641"/>
      <c r="AH62" s="641"/>
      <c r="AI62" s="641"/>
      <c r="AJ62" s="641"/>
      <c r="AK62" s="641"/>
      <c r="AL62" s="641"/>
      <c r="AM62" s="641"/>
      <c r="AN62" s="641"/>
      <c r="AO62" s="641"/>
      <c r="AP62" s="641"/>
      <c r="AQ62" s="641"/>
      <c r="AR62" s="641"/>
      <c r="AS62" s="641"/>
      <c r="AT62" s="641"/>
      <c r="AU62" s="641"/>
      <c r="AV62" s="641"/>
      <c r="AW62" s="641"/>
      <c r="AX62" s="641"/>
      <c r="AY62" s="641"/>
      <c r="AZ62" s="641"/>
      <c r="BA62" s="641"/>
      <c r="BB62" s="641"/>
      <c r="BC62" s="641"/>
      <c r="BD62" s="641"/>
      <c r="BE62" s="641"/>
      <c r="BF62" s="641"/>
      <c r="BG62" s="641"/>
      <c r="BH62" s="641"/>
      <c r="BI62" s="641"/>
      <c r="BJ62" s="641"/>
      <c r="BK62" s="641"/>
      <c r="BL62" s="641"/>
      <c r="BM62" s="641"/>
      <c r="BN62" s="641"/>
      <c r="BO62" s="641"/>
      <c r="BP62" s="641"/>
      <c r="BQ62" s="641"/>
      <c r="BR62" s="641"/>
      <c r="BS62" s="641"/>
      <c r="BT62" s="641"/>
      <c r="BU62" s="641"/>
    </row>
    <row r="63" spans="1:73" x14ac:dyDescent="0.3">
      <c r="A63" s="51" t="s">
        <v>70</v>
      </c>
      <c r="B63" s="52"/>
      <c r="C63" s="511"/>
      <c r="D63" s="317"/>
      <c r="E63" s="284"/>
      <c r="F63" s="645"/>
      <c r="G63" s="646">
        <f t="shared" ref="G63:AL63" si="17">SUM(G18:G21)-G53</f>
        <v>0</v>
      </c>
      <c r="H63" s="646">
        <f t="shared" si="17"/>
        <v>0</v>
      </c>
      <c r="I63" s="646">
        <f t="shared" si="17"/>
        <v>0</v>
      </c>
      <c r="J63" s="646">
        <f t="shared" si="17"/>
        <v>0</v>
      </c>
      <c r="K63" s="646">
        <f t="shared" si="17"/>
        <v>0</v>
      </c>
      <c r="L63" s="646">
        <f t="shared" si="17"/>
        <v>0</v>
      </c>
      <c r="M63" s="646">
        <f t="shared" si="17"/>
        <v>0</v>
      </c>
      <c r="N63" s="646">
        <f t="shared" si="17"/>
        <v>0</v>
      </c>
      <c r="O63" s="646">
        <f t="shared" si="17"/>
        <v>0</v>
      </c>
      <c r="P63" s="646">
        <f t="shared" si="17"/>
        <v>0</v>
      </c>
      <c r="Q63" s="646">
        <f t="shared" si="17"/>
        <v>0</v>
      </c>
      <c r="R63" s="646">
        <f t="shared" si="17"/>
        <v>0</v>
      </c>
      <c r="S63" s="646">
        <f t="shared" si="17"/>
        <v>0</v>
      </c>
      <c r="T63" s="646">
        <f t="shared" si="17"/>
        <v>0</v>
      </c>
      <c r="U63" s="646">
        <f t="shared" si="17"/>
        <v>0</v>
      </c>
      <c r="V63" s="646">
        <f t="shared" si="17"/>
        <v>0</v>
      </c>
      <c r="W63" s="646">
        <f t="shared" si="17"/>
        <v>0</v>
      </c>
      <c r="X63" s="646">
        <f t="shared" si="17"/>
        <v>0</v>
      </c>
      <c r="Y63" s="646">
        <f t="shared" si="17"/>
        <v>0</v>
      </c>
      <c r="Z63" s="646">
        <f t="shared" si="17"/>
        <v>0</v>
      </c>
      <c r="AA63" s="646">
        <f t="shared" si="17"/>
        <v>0</v>
      </c>
      <c r="AB63" s="646">
        <f t="shared" si="17"/>
        <v>0</v>
      </c>
      <c r="AC63" s="646">
        <f t="shared" si="17"/>
        <v>0</v>
      </c>
      <c r="AD63" s="646">
        <f t="shared" si="17"/>
        <v>0</v>
      </c>
      <c r="AE63" s="646">
        <f t="shared" si="17"/>
        <v>0</v>
      </c>
      <c r="AF63" s="646">
        <f t="shared" si="17"/>
        <v>0</v>
      </c>
      <c r="AG63" s="646">
        <f t="shared" si="17"/>
        <v>0</v>
      </c>
      <c r="AH63" s="646">
        <f t="shared" si="17"/>
        <v>0</v>
      </c>
      <c r="AI63" s="646">
        <f t="shared" si="17"/>
        <v>0</v>
      </c>
      <c r="AJ63" s="646">
        <f t="shared" si="17"/>
        <v>0</v>
      </c>
      <c r="AK63" s="646">
        <f t="shared" si="17"/>
        <v>0</v>
      </c>
      <c r="AL63" s="646">
        <f t="shared" si="17"/>
        <v>0</v>
      </c>
      <c r="AM63" s="646">
        <f t="shared" ref="AM63:BU63" si="18">SUM(AM18:AM21)-AM53</f>
        <v>0</v>
      </c>
      <c r="AN63" s="646">
        <f t="shared" si="18"/>
        <v>0</v>
      </c>
      <c r="AO63" s="646">
        <f t="shared" si="18"/>
        <v>0</v>
      </c>
      <c r="AP63" s="646">
        <f t="shared" si="18"/>
        <v>0</v>
      </c>
      <c r="AQ63" s="646">
        <f t="shared" si="18"/>
        <v>0</v>
      </c>
      <c r="AR63" s="646">
        <f t="shared" si="18"/>
        <v>0</v>
      </c>
      <c r="AS63" s="646">
        <f t="shared" si="18"/>
        <v>0</v>
      </c>
      <c r="AT63" s="646">
        <f t="shared" si="18"/>
        <v>0</v>
      </c>
      <c r="AU63" s="646">
        <f t="shared" si="18"/>
        <v>0</v>
      </c>
      <c r="AV63" s="646">
        <f t="shared" si="18"/>
        <v>0</v>
      </c>
      <c r="AW63" s="646">
        <f t="shared" si="18"/>
        <v>0</v>
      </c>
      <c r="AX63" s="646">
        <f t="shared" si="18"/>
        <v>0</v>
      </c>
      <c r="AY63" s="646">
        <f t="shared" si="18"/>
        <v>0</v>
      </c>
      <c r="AZ63" s="646">
        <f t="shared" si="18"/>
        <v>0</v>
      </c>
      <c r="BA63" s="646">
        <f t="shared" si="18"/>
        <v>0</v>
      </c>
      <c r="BB63" s="646">
        <f t="shared" si="18"/>
        <v>0</v>
      </c>
      <c r="BC63" s="646">
        <f t="shared" si="18"/>
        <v>0</v>
      </c>
      <c r="BD63" s="646">
        <f t="shared" si="18"/>
        <v>0</v>
      </c>
      <c r="BE63" s="646">
        <f t="shared" si="18"/>
        <v>0</v>
      </c>
      <c r="BF63" s="646">
        <f t="shared" si="18"/>
        <v>0</v>
      </c>
      <c r="BG63" s="646">
        <f t="shared" si="18"/>
        <v>0</v>
      </c>
      <c r="BH63" s="646">
        <f t="shared" si="18"/>
        <v>0</v>
      </c>
      <c r="BI63" s="646">
        <f t="shared" si="18"/>
        <v>0</v>
      </c>
      <c r="BJ63" s="646">
        <f t="shared" si="18"/>
        <v>0</v>
      </c>
      <c r="BK63" s="646">
        <f t="shared" si="18"/>
        <v>0</v>
      </c>
      <c r="BL63" s="646">
        <f t="shared" si="18"/>
        <v>0</v>
      </c>
      <c r="BM63" s="646">
        <f t="shared" si="18"/>
        <v>0</v>
      </c>
      <c r="BN63" s="646">
        <f t="shared" si="18"/>
        <v>0</v>
      </c>
      <c r="BO63" s="646">
        <f t="shared" si="18"/>
        <v>0</v>
      </c>
      <c r="BP63" s="646">
        <f t="shared" si="18"/>
        <v>0</v>
      </c>
      <c r="BQ63" s="646">
        <f t="shared" si="18"/>
        <v>0</v>
      </c>
      <c r="BR63" s="646">
        <f t="shared" si="18"/>
        <v>0</v>
      </c>
      <c r="BS63" s="646">
        <f t="shared" si="18"/>
        <v>0</v>
      </c>
      <c r="BT63" s="646">
        <f t="shared" si="18"/>
        <v>0</v>
      </c>
      <c r="BU63" s="646">
        <f t="shared" si="18"/>
        <v>0</v>
      </c>
    </row>
    <row r="64" spans="1:73" s="22" customFormat="1" ht="15.75" customHeight="1" x14ac:dyDescent="0.3">
      <c r="A64" s="121"/>
      <c r="B64" s="98"/>
      <c r="C64" s="510"/>
      <c r="D64" s="327"/>
      <c r="E64" s="98"/>
      <c r="F64" s="641"/>
      <c r="G64" s="641"/>
      <c r="H64" s="641"/>
      <c r="I64" s="641"/>
      <c r="J64" s="641"/>
      <c r="K64" s="641"/>
      <c r="L64" s="641"/>
      <c r="M64" s="641"/>
      <c r="N64" s="641"/>
      <c r="O64" s="641"/>
      <c r="P64" s="641"/>
      <c r="Q64" s="641"/>
      <c r="R64" s="641"/>
      <c r="S64" s="641"/>
      <c r="T64" s="641"/>
      <c r="U64" s="641"/>
      <c r="V64" s="641"/>
      <c r="W64" s="641"/>
      <c r="X64" s="641"/>
      <c r="Y64" s="641"/>
      <c r="Z64" s="641"/>
      <c r="AA64" s="641"/>
      <c r="AB64" s="641"/>
      <c r="AC64" s="641"/>
      <c r="AD64" s="641"/>
      <c r="AE64" s="641"/>
      <c r="AF64" s="641"/>
      <c r="AG64" s="641"/>
      <c r="AH64" s="641"/>
      <c r="AI64" s="641"/>
      <c r="AJ64" s="641"/>
      <c r="AK64" s="641"/>
      <c r="AL64" s="641"/>
      <c r="AM64" s="641"/>
      <c r="AN64" s="641"/>
      <c r="AO64" s="641"/>
      <c r="AP64" s="641"/>
      <c r="AQ64" s="641"/>
      <c r="AR64" s="641"/>
      <c r="AS64" s="641"/>
      <c r="AT64" s="641"/>
      <c r="AU64" s="641"/>
      <c r="AV64" s="641"/>
      <c r="AW64" s="641"/>
      <c r="AX64" s="641"/>
      <c r="AY64" s="641"/>
      <c r="AZ64" s="641"/>
      <c r="BA64" s="641"/>
      <c r="BB64" s="641"/>
      <c r="BC64" s="641"/>
      <c r="BD64" s="641"/>
      <c r="BE64" s="641"/>
      <c r="BF64" s="641"/>
      <c r="BG64" s="641"/>
      <c r="BH64" s="641"/>
      <c r="BI64" s="641"/>
      <c r="BJ64" s="641"/>
      <c r="BK64" s="641"/>
      <c r="BL64" s="641"/>
      <c r="BM64" s="641"/>
      <c r="BN64" s="641"/>
      <c r="BO64" s="641"/>
      <c r="BP64" s="641"/>
      <c r="BQ64" s="641"/>
      <c r="BR64" s="641"/>
      <c r="BS64" s="641"/>
      <c r="BT64" s="641"/>
      <c r="BU64" s="641"/>
    </row>
    <row r="65" spans="1:73" ht="15.75" customHeight="1" x14ac:dyDescent="0.3">
      <c r="A65" s="53" t="s">
        <v>192</v>
      </c>
      <c r="B65" s="54" t="s">
        <v>442</v>
      </c>
      <c r="C65" s="512"/>
      <c r="D65" s="314"/>
      <c r="E65" s="285"/>
      <c r="F65" s="647"/>
      <c r="G65" s="648"/>
      <c r="H65" s="620">
        <f>AVERAGE(H7,G7)+H63</f>
        <v>0</v>
      </c>
      <c r="I65" s="620">
        <f>AVERAGE(I7,G7)+I63</f>
        <v>0</v>
      </c>
      <c r="J65" s="620">
        <f t="shared" ref="J65:AO65" si="19">AVERAGE(J7,I7)+J63</f>
        <v>0</v>
      </c>
      <c r="K65" s="620">
        <f t="shared" si="19"/>
        <v>0</v>
      </c>
      <c r="L65" s="620">
        <f t="shared" si="19"/>
        <v>0</v>
      </c>
      <c r="M65" s="620">
        <f t="shared" si="19"/>
        <v>0</v>
      </c>
      <c r="N65" s="620">
        <f t="shared" si="19"/>
        <v>0</v>
      </c>
      <c r="O65" s="620">
        <f t="shared" si="19"/>
        <v>0</v>
      </c>
      <c r="P65" s="620">
        <f t="shared" si="19"/>
        <v>0</v>
      </c>
      <c r="Q65" s="620">
        <f t="shared" si="19"/>
        <v>0</v>
      </c>
      <c r="R65" s="620">
        <f t="shared" si="19"/>
        <v>0</v>
      </c>
      <c r="S65" s="620">
        <f t="shared" si="19"/>
        <v>0</v>
      </c>
      <c r="T65" s="620">
        <f t="shared" si="19"/>
        <v>0</v>
      </c>
      <c r="U65" s="620">
        <f t="shared" si="19"/>
        <v>0</v>
      </c>
      <c r="V65" s="620">
        <f t="shared" si="19"/>
        <v>0</v>
      </c>
      <c r="W65" s="620">
        <f t="shared" si="19"/>
        <v>0</v>
      </c>
      <c r="X65" s="620">
        <f t="shared" si="19"/>
        <v>0</v>
      </c>
      <c r="Y65" s="620">
        <f t="shared" si="19"/>
        <v>0</v>
      </c>
      <c r="Z65" s="620">
        <f t="shared" si="19"/>
        <v>0</v>
      </c>
      <c r="AA65" s="620">
        <f t="shared" si="19"/>
        <v>0</v>
      </c>
      <c r="AB65" s="620">
        <f t="shared" si="19"/>
        <v>0</v>
      </c>
      <c r="AC65" s="620">
        <f t="shared" si="19"/>
        <v>0</v>
      </c>
      <c r="AD65" s="620">
        <f t="shared" si="19"/>
        <v>0</v>
      </c>
      <c r="AE65" s="620">
        <f t="shared" si="19"/>
        <v>0</v>
      </c>
      <c r="AF65" s="620">
        <f t="shared" si="19"/>
        <v>0</v>
      </c>
      <c r="AG65" s="620">
        <f t="shared" si="19"/>
        <v>0</v>
      </c>
      <c r="AH65" s="620">
        <f t="shared" si="19"/>
        <v>0</v>
      </c>
      <c r="AI65" s="620">
        <f t="shared" si="19"/>
        <v>0</v>
      </c>
      <c r="AJ65" s="620">
        <f t="shared" si="19"/>
        <v>0</v>
      </c>
      <c r="AK65" s="620">
        <f t="shared" si="19"/>
        <v>0</v>
      </c>
      <c r="AL65" s="620">
        <f t="shared" si="19"/>
        <v>0</v>
      </c>
      <c r="AM65" s="620">
        <f t="shared" si="19"/>
        <v>0</v>
      </c>
      <c r="AN65" s="620">
        <f t="shared" si="19"/>
        <v>0</v>
      </c>
      <c r="AO65" s="620">
        <f t="shared" si="19"/>
        <v>0</v>
      </c>
      <c r="AP65" s="620">
        <f t="shared" ref="AP65:BU65" si="20">AVERAGE(AP7,AO7)+AP63</f>
        <v>0</v>
      </c>
      <c r="AQ65" s="620">
        <f t="shared" si="20"/>
        <v>0</v>
      </c>
      <c r="AR65" s="620">
        <f t="shared" si="20"/>
        <v>0</v>
      </c>
      <c r="AS65" s="620">
        <f t="shared" si="20"/>
        <v>0</v>
      </c>
      <c r="AT65" s="620">
        <f t="shared" si="20"/>
        <v>0</v>
      </c>
      <c r="AU65" s="620">
        <f t="shared" si="20"/>
        <v>0</v>
      </c>
      <c r="AV65" s="620">
        <f t="shared" si="20"/>
        <v>0</v>
      </c>
      <c r="AW65" s="620">
        <f t="shared" si="20"/>
        <v>0</v>
      </c>
      <c r="AX65" s="620">
        <f t="shared" si="20"/>
        <v>0</v>
      </c>
      <c r="AY65" s="620">
        <f t="shared" si="20"/>
        <v>0</v>
      </c>
      <c r="AZ65" s="620">
        <f t="shared" si="20"/>
        <v>0</v>
      </c>
      <c r="BA65" s="620">
        <f t="shared" si="20"/>
        <v>0</v>
      </c>
      <c r="BB65" s="620">
        <f t="shared" si="20"/>
        <v>0</v>
      </c>
      <c r="BC65" s="620">
        <f t="shared" si="20"/>
        <v>0</v>
      </c>
      <c r="BD65" s="620">
        <f t="shared" si="20"/>
        <v>0</v>
      </c>
      <c r="BE65" s="620">
        <f t="shared" si="20"/>
        <v>0</v>
      </c>
      <c r="BF65" s="620">
        <f t="shared" si="20"/>
        <v>0</v>
      </c>
      <c r="BG65" s="620">
        <f t="shared" si="20"/>
        <v>0</v>
      </c>
      <c r="BH65" s="620">
        <f t="shared" si="20"/>
        <v>0</v>
      </c>
      <c r="BI65" s="620">
        <f t="shared" si="20"/>
        <v>0</v>
      </c>
      <c r="BJ65" s="620">
        <f t="shared" si="20"/>
        <v>0</v>
      </c>
      <c r="BK65" s="620">
        <f t="shared" si="20"/>
        <v>0</v>
      </c>
      <c r="BL65" s="620">
        <f t="shared" si="20"/>
        <v>0</v>
      </c>
      <c r="BM65" s="620">
        <f t="shared" si="20"/>
        <v>0</v>
      </c>
      <c r="BN65" s="620">
        <f t="shared" si="20"/>
        <v>0</v>
      </c>
      <c r="BO65" s="620">
        <f t="shared" si="20"/>
        <v>0</v>
      </c>
      <c r="BP65" s="620">
        <f t="shared" si="20"/>
        <v>0</v>
      </c>
      <c r="BQ65" s="620">
        <f t="shared" si="20"/>
        <v>0</v>
      </c>
      <c r="BR65" s="620">
        <f t="shared" si="20"/>
        <v>0</v>
      </c>
      <c r="BS65" s="620">
        <f t="shared" si="20"/>
        <v>0</v>
      </c>
      <c r="BT65" s="620">
        <f t="shared" si="20"/>
        <v>0</v>
      </c>
      <c r="BU65" s="620">
        <f t="shared" si="20"/>
        <v>0</v>
      </c>
    </row>
    <row r="66" spans="1:73" s="22" customFormat="1" ht="15.75" customHeight="1" x14ac:dyDescent="0.3">
      <c r="A66" s="121"/>
      <c r="B66" s="98"/>
      <c r="C66" s="510"/>
      <c r="D66" s="327"/>
      <c r="E66" s="98"/>
      <c r="F66" s="641"/>
      <c r="G66" s="641"/>
      <c r="H66" s="641"/>
      <c r="I66" s="641"/>
      <c r="J66" s="641"/>
      <c r="K66" s="641"/>
      <c r="L66" s="641"/>
      <c r="M66" s="641"/>
      <c r="N66" s="641"/>
      <c r="O66" s="641"/>
      <c r="P66" s="641"/>
      <c r="Q66" s="641"/>
      <c r="R66" s="641"/>
      <c r="S66" s="641"/>
      <c r="T66" s="641"/>
      <c r="U66" s="641"/>
      <c r="V66" s="641"/>
      <c r="W66" s="641"/>
      <c r="X66" s="641"/>
      <c r="Y66" s="641"/>
      <c r="Z66" s="641"/>
      <c r="AA66" s="641"/>
      <c r="AB66" s="641"/>
      <c r="AC66" s="641"/>
      <c r="AD66" s="641"/>
      <c r="AE66" s="641"/>
      <c r="AF66" s="641"/>
      <c r="AG66" s="641"/>
      <c r="AH66" s="641"/>
      <c r="AI66" s="641"/>
      <c r="AJ66" s="641"/>
      <c r="AK66" s="641"/>
      <c r="AL66" s="641"/>
      <c r="AM66" s="641"/>
      <c r="AN66" s="641"/>
      <c r="AO66" s="641"/>
      <c r="AP66" s="641"/>
      <c r="AQ66" s="641"/>
      <c r="AR66" s="641"/>
      <c r="AS66" s="641"/>
      <c r="AT66" s="641"/>
      <c r="AU66" s="641"/>
      <c r="AV66" s="641"/>
      <c r="AW66" s="641"/>
      <c r="AX66" s="641"/>
      <c r="AY66" s="641"/>
      <c r="AZ66" s="641"/>
      <c r="BA66" s="641"/>
      <c r="BB66" s="641"/>
      <c r="BC66" s="641"/>
      <c r="BD66" s="641"/>
      <c r="BE66" s="641"/>
      <c r="BF66" s="641"/>
      <c r="BG66" s="641"/>
      <c r="BH66" s="641"/>
      <c r="BI66" s="641"/>
      <c r="BJ66" s="641"/>
      <c r="BK66" s="641"/>
      <c r="BL66" s="641"/>
      <c r="BM66" s="641"/>
      <c r="BN66" s="641"/>
      <c r="BO66" s="641"/>
      <c r="BP66" s="641"/>
      <c r="BQ66" s="641"/>
      <c r="BR66" s="641"/>
      <c r="BS66" s="641"/>
      <c r="BT66" s="641"/>
      <c r="BU66" s="641"/>
    </row>
    <row r="67" spans="1:73" ht="15.75" customHeight="1" x14ac:dyDescent="0.3">
      <c r="A67" s="53" t="s">
        <v>191</v>
      </c>
      <c r="B67" s="54" t="s">
        <v>193</v>
      </c>
      <c r="C67" s="512"/>
      <c r="D67" s="314"/>
      <c r="E67" s="285"/>
      <c r="F67" s="620">
        <f t="shared" ref="F67:Y67" si="21">F43</f>
        <v>0</v>
      </c>
      <c r="G67" s="649">
        <f t="shared" si="21"/>
        <v>0</v>
      </c>
      <c r="H67" s="620">
        <f t="shared" si="21"/>
        <v>0</v>
      </c>
      <c r="I67" s="620">
        <f t="shared" si="21"/>
        <v>0</v>
      </c>
      <c r="J67" s="620">
        <f t="shared" si="21"/>
        <v>0</v>
      </c>
      <c r="K67" s="620">
        <f t="shared" si="21"/>
        <v>0</v>
      </c>
      <c r="L67" s="620">
        <f t="shared" si="21"/>
        <v>0</v>
      </c>
      <c r="M67" s="620">
        <f t="shared" si="21"/>
        <v>0</v>
      </c>
      <c r="N67" s="620">
        <f t="shared" si="21"/>
        <v>0</v>
      </c>
      <c r="O67" s="620">
        <f t="shared" si="21"/>
        <v>0</v>
      </c>
      <c r="P67" s="620">
        <f t="shared" si="21"/>
        <v>0</v>
      </c>
      <c r="Q67" s="620">
        <f t="shared" si="21"/>
        <v>0</v>
      </c>
      <c r="R67" s="620">
        <f t="shared" si="21"/>
        <v>0</v>
      </c>
      <c r="S67" s="620">
        <f t="shared" si="21"/>
        <v>0</v>
      </c>
      <c r="T67" s="620">
        <f t="shared" si="21"/>
        <v>0</v>
      </c>
      <c r="U67" s="620">
        <f t="shared" si="21"/>
        <v>0</v>
      </c>
      <c r="V67" s="620">
        <f t="shared" si="21"/>
        <v>0</v>
      </c>
      <c r="W67" s="620">
        <f t="shared" si="21"/>
        <v>0</v>
      </c>
      <c r="X67" s="620">
        <f t="shared" si="21"/>
        <v>0</v>
      </c>
      <c r="Y67" s="620">
        <f t="shared" si="21"/>
        <v>0</v>
      </c>
      <c r="Z67" s="620">
        <f t="shared" ref="Z67:BU67" si="22">Z43</f>
        <v>0</v>
      </c>
      <c r="AA67" s="620">
        <f t="shared" si="22"/>
        <v>0</v>
      </c>
      <c r="AB67" s="620">
        <f t="shared" si="22"/>
        <v>0</v>
      </c>
      <c r="AC67" s="620">
        <f t="shared" si="22"/>
        <v>0</v>
      </c>
      <c r="AD67" s="620">
        <f t="shared" si="22"/>
        <v>0</v>
      </c>
      <c r="AE67" s="620">
        <f t="shared" si="22"/>
        <v>0</v>
      </c>
      <c r="AF67" s="620">
        <f t="shared" si="22"/>
        <v>0</v>
      </c>
      <c r="AG67" s="620">
        <f t="shared" si="22"/>
        <v>0</v>
      </c>
      <c r="AH67" s="620">
        <f t="shared" si="22"/>
        <v>0</v>
      </c>
      <c r="AI67" s="620">
        <f t="shared" si="22"/>
        <v>0</v>
      </c>
      <c r="AJ67" s="620">
        <f t="shared" si="22"/>
        <v>0</v>
      </c>
      <c r="AK67" s="620">
        <f t="shared" si="22"/>
        <v>0</v>
      </c>
      <c r="AL67" s="620">
        <f t="shared" si="22"/>
        <v>0</v>
      </c>
      <c r="AM67" s="620">
        <f t="shared" si="22"/>
        <v>0</v>
      </c>
      <c r="AN67" s="620">
        <f t="shared" si="22"/>
        <v>0</v>
      </c>
      <c r="AO67" s="620">
        <f t="shared" si="22"/>
        <v>0</v>
      </c>
      <c r="AP67" s="620">
        <f t="shared" si="22"/>
        <v>0</v>
      </c>
      <c r="AQ67" s="620">
        <f t="shared" si="22"/>
        <v>0</v>
      </c>
      <c r="AR67" s="620">
        <f t="shared" si="22"/>
        <v>0</v>
      </c>
      <c r="AS67" s="620">
        <f t="shared" si="22"/>
        <v>0</v>
      </c>
      <c r="AT67" s="620">
        <f t="shared" si="22"/>
        <v>0</v>
      </c>
      <c r="AU67" s="620">
        <f t="shared" si="22"/>
        <v>0</v>
      </c>
      <c r="AV67" s="620">
        <f t="shared" si="22"/>
        <v>0</v>
      </c>
      <c r="AW67" s="620">
        <f t="shared" si="22"/>
        <v>0</v>
      </c>
      <c r="AX67" s="620">
        <f t="shared" si="22"/>
        <v>0</v>
      </c>
      <c r="AY67" s="620">
        <f t="shared" si="22"/>
        <v>0</v>
      </c>
      <c r="AZ67" s="620">
        <f t="shared" si="22"/>
        <v>0</v>
      </c>
      <c r="BA67" s="620">
        <f t="shared" si="22"/>
        <v>0</v>
      </c>
      <c r="BB67" s="620">
        <f t="shared" si="22"/>
        <v>0</v>
      </c>
      <c r="BC67" s="620">
        <f t="shared" si="22"/>
        <v>0</v>
      </c>
      <c r="BD67" s="620">
        <f t="shared" si="22"/>
        <v>0</v>
      </c>
      <c r="BE67" s="620">
        <f t="shared" si="22"/>
        <v>0</v>
      </c>
      <c r="BF67" s="620">
        <f t="shared" si="22"/>
        <v>0</v>
      </c>
      <c r="BG67" s="620">
        <f t="shared" si="22"/>
        <v>0</v>
      </c>
      <c r="BH67" s="620">
        <f t="shared" si="22"/>
        <v>0</v>
      </c>
      <c r="BI67" s="620">
        <f t="shared" si="22"/>
        <v>0</v>
      </c>
      <c r="BJ67" s="620">
        <f t="shared" si="22"/>
        <v>0</v>
      </c>
      <c r="BK67" s="620">
        <f t="shared" si="22"/>
        <v>0</v>
      </c>
      <c r="BL67" s="620">
        <f t="shared" si="22"/>
        <v>0</v>
      </c>
      <c r="BM67" s="620">
        <f t="shared" si="22"/>
        <v>0</v>
      </c>
      <c r="BN67" s="620">
        <f t="shared" si="22"/>
        <v>0</v>
      </c>
      <c r="BO67" s="620">
        <f t="shared" si="22"/>
        <v>0</v>
      </c>
      <c r="BP67" s="620">
        <f t="shared" si="22"/>
        <v>0</v>
      </c>
      <c r="BQ67" s="620">
        <f t="shared" si="22"/>
        <v>0</v>
      </c>
      <c r="BR67" s="620">
        <f t="shared" si="22"/>
        <v>0</v>
      </c>
      <c r="BS67" s="620">
        <f t="shared" si="22"/>
        <v>0</v>
      </c>
      <c r="BT67" s="620">
        <f t="shared" si="22"/>
        <v>0</v>
      </c>
      <c r="BU67" s="620">
        <f t="shared" si="22"/>
        <v>0</v>
      </c>
    </row>
    <row r="68" spans="1:73" s="22" customFormat="1" ht="15.75" customHeight="1" x14ac:dyDescent="0.3">
      <c r="A68" s="121"/>
      <c r="B68" s="98"/>
      <c r="C68" s="510"/>
      <c r="D68" s="327"/>
      <c r="E68" s="98"/>
      <c r="F68" s="641"/>
      <c r="G68" s="641"/>
      <c r="H68" s="641"/>
      <c r="I68" s="641"/>
      <c r="J68" s="641"/>
      <c r="K68" s="641"/>
      <c r="L68" s="641"/>
      <c r="M68" s="641"/>
      <c r="N68" s="641"/>
      <c r="O68" s="641"/>
      <c r="P68" s="641"/>
      <c r="Q68" s="641"/>
      <c r="R68" s="641"/>
      <c r="S68" s="641"/>
      <c r="T68" s="641"/>
      <c r="U68" s="641"/>
      <c r="V68" s="641"/>
      <c r="W68" s="641"/>
      <c r="X68" s="641"/>
      <c r="Y68" s="641"/>
      <c r="Z68" s="641"/>
      <c r="AA68" s="641"/>
      <c r="AB68" s="641"/>
      <c r="AC68" s="641"/>
      <c r="AD68" s="641"/>
      <c r="AE68" s="641"/>
      <c r="AF68" s="641"/>
      <c r="AG68" s="641"/>
      <c r="AH68" s="641"/>
      <c r="AI68" s="641"/>
      <c r="AJ68" s="641"/>
      <c r="AK68" s="641"/>
      <c r="AL68" s="641"/>
      <c r="AM68" s="641"/>
      <c r="AN68" s="641"/>
      <c r="AO68" s="641"/>
      <c r="AP68" s="641"/>
      <c r="AQ68" s="641"/>
      <c r="AR68" s="641"/>
      <c r="AS68" s="641"/>
      <c r="AT68" s="641"/>
      <c r="AU68" s="641"/>
      <c r="AV68" s="641"/>
      <c r="AW68" s="641"/>
      <c r="AX68" s="641"/>
      <c r="AY68" s="641"/>
      <c r="AZ68" s="641"/>
      <c r="BA68" s="641"/>
      <c r="BB68" s="641"/>
      <c r="BC68" s="641"/>
      <c r="BD68" s="641"/>
      <c r="BE68" s="641"/>
      <c r="BF68" s="641"/>
      <c r="BG68" s="641"/>
      <c r="BH68" s="641"/>
      <c r="BI68" s="641"/>
      <c r="BJ68" s="641"/>
      <c r="BK68" s="641"/>
      <c r="BL68" s="641"/>
      <c r="BM68" s="641"/>
      <c r="BN68" s="641"/>
      <c r="BO68" s="641"/>
      <c r="BP68" s="641"/>
      <c r="BQ68" s="641"/>
      <c r="BR68" s="641"/>
      <c r="BS68" s="641"/>
      <c r="BT68" s="641"/>
      <c r="BU68" s="641"/>
    </row>
    <row r="69" spans="1:73" ht="15.75" customHeight="1" thickBot="1" x14ac:dyDescent="0.35">
      <c r="A69" s="152" t="s">
        <v>238</v>
      </c>
      <c r="B69" s="153" t="s">
        <v>243</v>
      </c>
      <c r="C69" s="513"/>
      <c r="D69" s="328"/>
      <c r="E69" s="286"/>
      <c r="F69" s="650">
        <f t="shared" ref="F69:AK69" si="23">F43-F22</f>
        <v>0</v>
      </c>
      <c r="G69" s="651">
        <f t="shared" si="23"/>
        <v>0</v>
      </c>
      <c r="H69" s="650">
        <f t="shared" si="23"/>
        <v>0</v>
      </c>
      <c r="I69" s="650">
        <f t="shared" si="23"/>
        <v>0</v>
      </c>
      <c r="J69" s="650">
        <f t="shared" si="23"/>
        <v>0</v>
      </c>
      <c r="K69" s="650">
        <f t="shared" si="23"/>
        <v>0</v>
      </c>
      <c r="L69" s="650">
        <f t="shared" si="23"/>
        <v>0</v>
      </c>
      <c r="M69" s="650">
        <f t="shared" si="23"/>
        <v>0</v>
      </c>
      <c r="N69" s="650">
        <f t="shared" si="23"/>
        <v>0</v>
      </c>
      <c r="O69" s="650">
        <f t="shared" si="23"/>
        <v>0</v>
      </c>
      <c r="P69" s="650">
        <f t="shared" si="23"/>
        <v>0</v>
      </c>
      <c r="Q69" s="650">
        <f t="shared" si="23"/>
        <v>0</v>
      </c>
      <c r="R69" s="650">
        <f t="shared" si="23"/>
        <v>0</v>
      </c>
      <c r="S69" s="650">
        <f t="shared" si="23"/>
        <v>0</v>
      </c>
      <c r="T69" s="650">
        <f t="shared" si="23"/>
        <v>0</v>
      </c>
      <c r="U69" s="650">
        <f t="shared" si="23"/>
        <v>0</v>
      </c>
      <c r="V69" s="650">
        <f t="shared" si="23"/>
        <v>0</v>
      </c>
      <c r="W69" s="650">
        <f t="shared" si="23"/>
        <v>0</v>
      </c>
      <c r="X69" s="650">
        <f t="shared" si="23"/>
        <v>0</v>
      </c>
      <c r="Y69" s="650">
        <f t="shared" si="23"/>
        <v>0</v>
      </c>
      <c r="Z69" s="650">
        <f t="shared" si="23"/>
        <v>0</v>
      </c>
      <c r="AA69" s="650">
        <f t="shared" si="23"/>
        <v>0</v>
      </c>
      <c r="AB69" s="650">
        <f t="shared" si="23"/>
        <v>0</v>
      </c>
      <c r="AC69" s="650">
        <f t="shared" si="23"/>
        <v>0</v>
      </c>
      <c r="AD69" s="650">
        <f t="shared" si="23"/>
        <v>0</v>
      </c>
      <c r="AE69" s="650">
        <f t="shared" si="23"/>
        <v>0</v>
      </c>
      <c r="AF69" s="650">
        <f t="shared" si="23"/>
        <v>0</v>
      </c>
      <c r="AG69" s="650">
        <f t="shared" si="23"/>
        <v>0</v>
      </c>
      <c r="AH69" s="650">
        <f t="shared" si="23"/>
        <v>0</v>
      </c>
      <c r="AI69" s="650">
        <f t="shared" si="23"/>
        <v>0</v>
      </c>
      <c r="AJ69" s="650">
        <f t="shared" si="23"/>
        <v>0</v>
      </c>
      <c r="AK69" s="650">
        <f t="shared" si="23"/>
        <v>0</v>
      </c>
      <c r="AL69" s="650">
        <f t="shared" ref="AL69:BU69" si="24">AL43-AL22</f>
        <v>0</v>
      </c>
      <c r="AM69" s="650">
        <f t="shared" si="24"/>
        <v>0</v>
      </c>
      <c r="AN69" s="650">
        <f t="shared" si="24"/>
        <v>0</v>
      </c>
      <c r="AO69" s="650">
        <f t="shared" si="24"/>
        <v>0</v>
      </c>
      <c r="AP69" s="650">
        <f t="shared" si="24"/>
        <v>0</v>
      </c>
      <c r="AQ69" s="650">
        <f t="shared" si="24"/>
        <v>0</v>
      </c>
      <c r="AR69" s="650">
        <f t="shared" si="24"/>
        <v>0</v>
      </c>
      <c r="AS69" s="650">
        <f t="shared" si="24"/>
        <v>0</v>
      </c>
      <c r="AT69" s="650">
        <f t="shared" si="24"/>
        <v>0</v>
      </c>
      <c r="AU69" s="650">
        <f t="shared" si="24"/>
        <v>0</v>
      </c>
      <c r="AV69" s="650">
        <f t="shared" si="24"/>
        <v>0</v>
      </c>
      <c r="AW69" s="650">
        <f t="shared" si="24"/>
        <v>0</v>
      </c>
      <c r="AX69" s="650">
        <f t="shared" si="24"/>
        <v>0</v>
      </c>
      <c r="AY69" s="650">
        <f t="shared" si="24"/>
        <v>0</v>
      </c>
      <c r="AZ69" s="650">
        <f t="shared" si="24"/>
        <v>0</v>
      </c>
      <c r="BA69" s="650">
        <f t="shared" si="24"/>
        <v>0</v>
      </c>
      <c r="BB69" s="650">
        <f t="shared" si="24"/>
        <v>0</v>
      </c>
      <c r="BC69" s="650">
        <f t="shared" si="24"/>
        <v>0</v>
      </c>
      <c r="BD69" s="650">
        <f t="shared" si="24"/>
        <v>0</v>
      </c>
      <c r="BE69" s="650">
        <f t="shared" si="24"/>
        <v>0</v>
      </c>
      <c r="BF69" s="650">
        <f t="shared" si="24"/>
        <v>0</v>
      </c>
      <c r="BG69" s="650">
        <f t="shared" si="24"/>
        <v>0</v>
      </c>
      <c r="BH69" s="650">
        <f t="shared" si="24"/>
        <v>0</v>
      </c>
      <c r="BI69" s="650">
        <f t="shared" si="24"/>
        <v>0</v>
      </c>
      <c r="BJ69" s="650">
        <f t="shared" si="24"/>
        <v>0</v>
      </c>
      <c r="BK69" s="650">
        <f t="shared" si="24"/>
        <v>0</v>
      </c>
      <c r="BL69" s="650">
        <f t="shared" si="24"/>
        <v>0</v>
      </c>
      <c r="BM69" s="650">
        <f t="shared" si="24"/>
        <v>0</v>
      </c>
      <c r="BN69" s="650">
        <f t="shared" si="24"/>
        <v>0</v>
      </c>
      <c r="BO69" s="650">
        <f t="shared" si="24"/>
        <v>0</v>
      </c>
      <c r="BP69" s="650">
        <f t="shared" si="24"/>
        <v>0</v>
      </c>
      <c r="BQ69" s="650">
        <f t="shared" si="24"/>
        <v>0</v>
      </c>
      <c r="BR69" s="650">
        <f t="shared" si="24"/>
        <v>0</v>
      </c>
      <c r="BS69" s="650">
        <f t="shared" si="24"/>
        <v>0</v>
      </c>
      <c r="BT69" s="650">
        <f t="shared" si="24"/>
        <v>0</v>
      </c>
      <c r="BU69" s="650">
        <f t="shared" si="24"/>
        <v>0</v>
      </c>
    </row>
    <row r="70" spans="1:73" s="22" customFormat="1" ht="15.75" customHeight="1" x14ac:dyDescent="0.3">
      <c r="A70" s="121"/>
      <c r="B70" s="98"/>
      <c r="C70" s="510"/>
      <c r="D70" s="327"/>
      <c r="E70" s="98"/>
      <c r="F70" s="59"/>
      <c r="G70" s="59"/>
      <c r="H70" s="59"/>
      <c r="I70" s="59"/>
      <c r="J70" s="59"/>
      <c r="K70" s="59"/>
      <c r="L70" s="59"/>
      <c r="M70" s="59"/>
      <c r="N70" s="59"/>
      <c r="O70" s="59"/>
      <c r="P70" s="59"/>
      <c r="Q70" s="59"/>
      <c r="R70" s="59"/>
      <c r="S70" s="59"/>
      <c r="T70" s="59"/>
      <c r="U70" s="59"/>
      <c r="V70" s="59"/>
      <c r="W70" s="59"/>
      <c r="X70" s="59"/>
      <c r="Y70" s="59"/>
      <c r="Z70" s="59"/>
      <c r="AA70" s="59"/>
      <c r="AB70" s="59"/>
      <c r="AD70" s="91"/>
      <c r="AE70" s="91"/>
      <c r="AF70" s="91"/>
      <c r="AG70" s="91"/>
      <c r="AH70" s="91"/>
      <c r="AI70" s="91"/>
      <c r="AJ70" s="91"/>
      <c r="AK70" s="91"/>
      <c r="AL70" s="91"/>
      <c r="AM70" s="91"/>
      <c r="AN70" s="91"/>
      <c r="AO70" s="91"/>
      <c r="AP70" s="91"/>
      <c r="AQ70" s="91"/>
      <c r="AR70" s="91"/>
      <c r="AS70" s="91"/>
      <c r="AT70" s="91"/>
      <c r="AU70" s="91"/>
      <c r="AV70" s="91"/>
    </row>
    <row r="72" spans="1:73" s="14" customFormat="1" x14ac:dyDescent="0.3">
      <c r="C72" s="514"/>
      <c r="D72" s="319"/>
      <c r="E72" s="46"/>
      <c r="F72" s="46"/>
      <c r="G72" s="46"/>
      <c r="H72" s="46"/>
      <c r="I72" s="46"/>
      <c r="J72" s="46"/>
      <c r="K72" s="46"/>
      <c r="L72" s="46"/>
      <c r="M72" s="46"/>
      <c r="N72" s="46"/>
      <c r="O72" s="46"/>
      <c r="P72" s="46"/>
      <c r="Q72" s="46"/>
      <c r="R72" s="46"/>
      <c r="S72" s="46"/>
      <c r="T72" s="46"/>
      <c r="U72" s="46"/>
      <c r="V72" s="46"/>
      <c r="W72" s="46"/>
      <c r="X72" s="46"/>
      <c r="Y72" s="46"/>
      <c r="Z72" s="46"/>
      <c r="AA72" s="46"/>
      <c r="AB72" s="46"/>
    </row>
    <row r="73" spans="1:73" s="14" customFormat="1" ht="21.6" x14ac:dyDescent="0.45">
      <c r="A73" s="38" t="s">
        <v>205</v>
      </c>
      <c r="C73" s="514"/>
      <c r="D73" s="319"/>
    </row>
    <row r="74" spans="1:73" s="14" customFormat="1" ht="22.2" thickBot="1" x14ac:dyDescent="0.5">
      <c r="A74" s="38"/>
      <c r="C74" s="514"/>
      <c r="D74" s="319"/>
    </row>
    <row r="75" spans="1:73" s="14" customFormat="1" x14ac:dyDescent="0.3">
      <c r="A75" s="133" t="s">
        <v>246</v>
      </c>
      <c r="B75" s="141"/>
      <c r="C75" s="166"/>
      <c r="D75" s="135"/>
      <c r="E75" s="151"/>
    </row>
    <row r="76" spans="1:73" s="14" customFormat="1" ht="15" x14ac:dyDescent="0.35">
      <c r="A76" s="130"/>
      <c r="B76" s="147"/>
      <c r="C76" s="138"/>
      <c r="D76" s="19"/>
      <c r="E76" s="131"/>
    </row>
    <row r="77" spans="1:73" s="14" customFormat="1" ht="15" x14ac:dyDescent="0.35">
      <c r="A77" s="48" t="s">
        <v>403</v>
      </c>
      <c r="B77" s="142" t="s">
        <v>163</v>
      </c>
      <c r="C77" s="163"/>
      <c r="D77" s="329"/>
      <c r="E77" s="306" t="str">
        <f>'9. Checks (ART)'!E48</f>
        <v>OK</v>
      </c>
    </row>
    <row r="78" spans="1:73" s="14" customFormat="1" ht="15" x14ac:dyDescent="0.35">
      <c r="A78" s="130"/>
      <c r="B78" s="147"/>
      <c r="C78" s="138"/>
      <c r="D78" s="19"/>
      <c r="E78" s="131"/>
    </row>
    <row r="79" spans="1:73" s="14" customFormat="1" ht="28.2" x14ac:dyDescent="0.35">
      <c r="A79" s="49" t="s">
        <v>165</v>
      </c>
      <c r="B79" s="143" t="s">
        <v>164</v>
      </c>
      <c r="C79" s="163"/>
      <c r="D79" s="329"/>
      <c r="E79" s="306" t="str">
        <f>'9. Checks (ART)'!E50</f>
        <v>CHECK</v>
      </c>
    </row>
    <row r="80" spans="1:73" s="14" customFormat="1" ht="15" x14ac:dyDescent="0.35">
      <c r="A80" s="130"/>
      <c r="B80" s="147"/>
      <c r="C80" s="138"/>
      <c r="D80" s="19"/>
      <c r="E80" s="131"/>
    </row>
    <row r="81" spans="1:5" s="14" customFormat="1" ht="28.2" x14ac:dyDescent="0.35">
      <c r="A81" s="48" t="s">
        <v>166</v>
      </c>
      <c r="B81" s="143" t="s">
        <v>259</v>
      </c>
      <c r="C81" s="164"/>
      <c r="D81" s="330"/>
      <c r="E81" s="306" t="str">
        <f>'9. Checks (ART)'!E52</f>
        <v>OK</v>
      </c>
    </row>
    <row r="82" spans="1:5" s="14" customFormat="1" ht="15" x14ac:dyDescent="0.35">
      <c r="A82" s="130"/>
      <c r="B82" s="147"/>
      <c r="C82" s="138"/>
      <c r="D82" s="19"/>
      <c r="E82" s="131"/>
    </row>
    <row r="83" spans="1:5" s="14" customFormat="1" ht="28.2" x14ac:dyDescent="0.35">
      <c r="A83" s="49" t="s">
        <v>407</v>
      </c>
      <c r="B83" s="143" t="s">
        <v>247</v>
      </c>
      <c r="C83" s="164"/>
      <c r="D83" s="330"/>
      <c r="E83" s="306" t="str">
        <f>'9. Checks (ART)'!E54</f>
        <v>OK</v>
      </c>
    </row>
    <row r="84" spans="1:5" s="14" customFormat="1" ht="15" x14ac:dyDescent="0.35">
      <c r="A84" s="130"/>
      <c r="B84" s="147"/>
      <c r="C84" s="138"/>
      <c r="D84" s="19"/>
      <c r="E84" s="131"/>
    </row>
    <row r="85" spans="1:5" s="14" customFormat="1" ht="41.25" customHeight="1" x14ac:dyDescent="0.35">
      <c r="A85" s="48" t="s">
        <v>401</v>
      </c>
      <c r="B85" s="143" t="s">
        <v>258</v>
      </c>
      <c r="C85" s="164"/>
      <c r="D85" s="330"/>
      <c r="E85" s="306" t="str">
        <f>'9. Checks (ART)'!E56</f>
        <v>OK</v>
      </c>
    </row>
    <row r="86" spans="1:5" s="14" customFormat="1" ht="15.6" thickBot="1" x14ac:dyDescent="0.4">
      <c r="A86" s="24"/>
      <c r="B86" s="148"/>
      <c r="C86" s="165"/>
      <c r="D86" s="171"/>
      <c r="E86" s="132"/>
    </row>
    <row r="87" spans="1:5" s="14" customFormat="1" ht="15.6" thickBot="1" x14ac:dyDescent="0.4">
      <c r="A87"/>
      <c r="B87" s="138"/>
      <c r="C87" s="138"/>
      <c r="D87" s="19"/>
      <c r="E87"/>
    </row>
    <row r="88" spans="1:5" s="14" customFormat="1" x14ac:dyDescent="0.3">
      <c r="A88" s="133" t="s">
        <v>184</v>
      </c>
      <c r="B88" s="141"/>
      <c r="C88" s="166"/>
      <c r="D88" s="135"/>
      <c r="E88" s="151"/>
    </row>
    <row r="89" spans="1:5" s="14" customFormat="1" ht="15" x14ac:dyDescent="0.35">
      <c r="A89" s="130"/>
      <c r="B89" s="147"/>
      <c r="C89" s="138"/>
      <c r="D89" s="19"/>
      <c r="E89" s="131"/>
    </row>
    <row r="90" spans="1:5" s="14" customFormat="1" ht="28.2" x14ac:dyDescent="0.35">
      <c r="A90" s="48" t="str">
        <f>"Check dette 31/12/"&amp;'0. Guide'!$A$30</f>
        <v>Check dette 31/12/2025</v>
      </c>
      <c r="B90" s="143" t="s">
        <v>574</v>
      </c>
      <c r="C90" s="163"/>
      <c r="D90" s="329"/>
      <c r="E90" s="306" t="str">
        <f>'9. Checks (ART)'!E68</f>
        <v>OK</v>
      </c>
    </row>
    <row r="91" spans="1:5" s="14" customFormat="1" ht="15.6" thickBot="1" x14ac:dyDescent="0.4">
      <c r="A91" s="24"/>
      <c r="B91" s="148"/>
      <c r="C91" s="165"/>
      <c r="D91" s="171"/>
      <c r="E91" s="132"/>
    </row>
    <row r="92" spans="1:5" s="14" customFormat="1" ht="15.6" thickBot="1" x14ac:dyDescent="0.4">
      <c r="A92"/>
      <c r="B92" s="138"/>
      <c r="C92" s="138"/>
      <c r="D92" s="19"/>
      <c r="E92"/>
    </row>
    <row r="93" spans="1:5" s="14" customFormat="1" ht="15" x14ac:dyDescent="0.35">
      <c r="A93" s="35" t="s">
        <v>167</v>
      </c>
      <c r="B93" s="139"/>
      <c r="C93" s="167"/>
      <c r="D93" s="39"/>
      <c r="E93" s="307"/>
    </row>
    <row r="94" spans="1:5" s="14" customFormat="1" ht="15" x14ac:dyDescent="0.35">
      <c r="A94" s="130"/>
      <c r="B94" s="147"/>
      <c r="C94" s="138"/>
      <c r="D94" s="19"/>
      <c r="E94" s="131"/>
    </row>
    <row r="95" spans="1:5" s="14" customFormat="1" ht="28.2" x14ac:dyDescent="0.35">
      <c r="A95" s="36" t="s">
        <v>399</v>
      </c>
      <c r="B95" s="143" t="s">
        <v>256</v>
      </c>
      <c r="C95" s="168"/>
      <c r="D95" s="331"/>
      <c r="E95" s="306" t="str">
        <f>'9. Checks (ART)'!E73</f>
        <v>OK</v>
      </c>
    </row>
    <row r="96" spans="1:5" s="14" customFormat="1" ht="15" x14ac:dyDescent="0.35">
      <c r="A96" s="130"/>
      <c r="B96" s="147"/>
      <c r="C96" s="138"/>
      <c r="D96" s="19"/>
      <c r="E96" s="131"/>
    </row>
    <row r="97" spans="1:73" s="14" customFormat="1" ht="28.2" x14ac:dyDescent="0.35">
      <c r="A97" s="37" t="s">
        <v>398</v>
      </c>
      <c r="B97" s="143" t="s">
        <v>257</v>
      </c>
      <c r="C97" s="168"/>
      <c r="D97" s="331"/>
      <c r="E97" s="523"/>
    </row>
    <row r="98" spans="1:73" s="14" customFormat="1" ht="15" x14ac:dyDescent="0.35">
      <c r="A98" s="521" t="s">
        <v>463</v>
      </c>
      <c r="B98" s="143"/>
      <c r="C98" s="168"/>
      <c r="D98" s="331"/>
      <c r="E98" s="306" t="str">
        <f>'9. Checks (ART)'!E78</f>
        <v>OK</v>
      </c>
    </row>
    <row r="99" spans="1:73" s="14" customFormat="1" ht="15.6" thickBot="1" x14ac:dyDescent="0.4">
      <c r="A99" s="24"/>
      <c r="B99" s="148"/>
      <c r="C99" s="165"/>
      <c r="D99" s="171"/>
      <c r="E99" s="132"/>
    </row>
    <row r="100" spans="1:73" s="14" customFormat="1" ht="15" x14ac:dyDescent="0.35">
      <c r="A100"/>
      <c r="B100" s="138"/>
      <c r="C100" s="138"/>
      <c r="D100" s="19"/>
      <c r="E100"/>
    </row>
    <row r="101" spans="1:73" s="14" customFormat="1" ht="15" x14ac:dyDescent="0.35">
      <c r="A101"/>
      <c r="B101" s="138"/>
      <c r="C101" s="138"/>
      <c r="D101" s="19"/>
      <c r="E101"/>
    </row>
    <row r="103" spans="1:73" x14ac:dyDescent="0.3">
      <c r="A103" s="953" t="s">
        <v>194</v>
      </c>
      <c r="B103" s="953"/>
      <c r="C103" s="953"/>
      <c r="D103" s="953"/>
      <c r="E103" s="953"/>
      <c r="F103" s="953"/>
      <c r="G103" s="953"/>
      <c r="H103" s="953"/>
      <c r="I103" s="953"/>
      <c r="J103" s="953"/>
      <c r="K103" s="953"/>
      <c r="L103" s="953"/>
      <c r="M103" s="953"/>
      <c r="N103" s="953"/>
      <c r="O103" s="953"/>
      <c r="P103" s="953"/>
      <c r="Q103" s="953"/>
      <c r="R103" s="953"/>
      <c r="S103" s="953"/>
      <c r="T103" s="953"/>
      <c r="U103" s="953"/>
      <c r="V103" s="953"/>
      <c r="W103" s="953"/>
      <c r="X103" s="953"/>
      <c r="Y103" s="953"/>
      <c r="Z103" s="953"/>
      <c r="AA103" s="953"/>
      <c r="AB103" s="953"/>
      <c r="AC103" s="602"/>
      <c r="AD103" s="602"/>
      <c r="AE103" s="602"/>
      <c r="AF103" s="602"/>
      <c r="AG103" s="602"/>
      <c r="AH103" s="602"/>
      <c r="AI103" s="602"/>
      <c r="AJ103" s="602"/>
      <c r="AK103" s="602"/>
      <c r="AL103" s="602"/>
      <c r="AM103" s="602"/>
      <c r="AN103" s="602"/>
      <c r="AO103" s="602"/>
      <c r="AP103" s="602"/>
      <c r="AQ103" s="602"/>
      <c r="AR103" s="602"/>
      <c r="AS103" s="602"/>
      <c r="AT103" s="602"/>
      <c r="AU103" s="602"/>
      <c r="AV103" s="602"/>
      <c r="AW103" s="602"/>
      <c r="AX103" s="602"/>
      <c r="AY103" s="602"/>
      <c r="AZ103" s="602"/>
      <c r="BA103" s="602"/>
      <c r="BB103" s="602"/>
      <c r="BC103" s="602"/>
      <c r="BD103" s="602"/>
      <c r="BE103" s="602"/>
      <c r="BF103" s="602"/>
      <c r="BG103" s="602"/>
      <c r="BH103" s="602"/>
      <c r="BI103" s="602"/>
      <c r="BJ103" s="602"/>
      <c r="BK103" s="602"/>
      <c r="BL103" s="602"/>
      <c r="BM103" s="602"/>
      <c r="BN103" s="602"/>
      <c r="BO103" s="602"/>
      <c r="BP103" s="602"/>
      <c r="BQ103" s="602"/>
      <c r="BR103" s="602"/>
      <c r="BS103" s="602"/>
      <c r="BT103" s="602"/>
      <c r="BU103" s="602"/>
    </row>
    <row r="104" spans="1:73" ht="14.4" thickBot="1" x14ac:dyDescent="0.35">
      <c r="A104" s="3"/>
      <c r="B104" s="3"/>
      <c r="C104" s="3"/>
      <c r="D104" s="316"/>
      <c r="E104" s="3"/>
    </row>
    <row r="105" spans="1:73" ht="14.4" thickBot="1" x14ac:dyDescent="0.35">
      <c r="A105" s="4" t="s">
        <v>74</v>
      </c>
      <c r="B105" s="305"/>
      <c r="C105" s="25"/>
      <c r="D105" s="15"/>
      <c r="E105" s="417"/>
      <c r="F105" s="1" t="str">
        <f t="shared" ref="F105:AK105" si="25">F4</f>
        <v>2024 (p)</v>
      </c>
      <c r="G105" s="1" t="str">
        <f t="shared" si="25"/>
        <v>2024 (r)</v>
      </c>
      <c r="H105" s="1" t="str">
        <f t="shared" si="25"/>
        <v>2025 (p)</v>
      </c>
      <c r="I105" s="1" t="str">
        <f t="shared" si="25"/>
        <v>2025 (r)</v>
      </c>
      <c r="J105" s="1" t="str">
        <f t="shared" si="25"/>
        <v>2026 (p)</v>
      </c>
      <c r="K105" s="1" t="str">
        <f t="shared" si="25"/>
        <v>2027 (p)</v>
      </c>
      <c r="L105" s="1" t="str">
        <f t="shared" si="25"/>
        <v>2028 (p)</v>
      </c>
      <c r="M105" s="1" t="str">
        <f t="shared" si="25"/>
        <v>2029 (p)</v>
      </c>
      <c r="N105" s="1" t="str">
        <f t="shared" si="25"/>
        <v>2030 (p)</v>
      </c>
      <c r="O105" s="1" t="str">
        <f t="shared" si="25"/>
        <v>2031 (p)</v>
      </c>
      <c r="P105" s="1" t="str">
        <f t="shared" si="25"/>
        <v>2032 (p)</v>
      </c>
      <c r="Q105" s="1" t="str">
        <f t="shared" si="25"/>
        <v>2033 (p)</v>
      </c>
      <c r="R105" s="1" t="str">
        <f t="shared" si="25"/>
        <v>2034 (p)</v>
      </c>
      <c r="S105" s="1" t="str">
        <f t="shared" si="25"/>
        <v>2035 (p)</v>
      </c>
      <c r="T105" s="1" t="str">
        <f t="shared" si="25"/>
        <v>2036 (p)</v>
      </c>
      <c r="U105" s="1" t="str">
        <f t="shared" si="25"/>
        <v>2037 (p)</v>
      </c>
      <c r="V105" s="1" t="str">
        <f t="shared" si="25"/>
        <v>2038 (p)</v>
      </c>
      <c r="W105" s="1" t="str">
        <f t="shared" si="25"/>
        <v>2039 (p)</v>
      </c>
      <c r="X105" s="1" t="str">
        <f t="shared" si="25"/>
        <v>2040 (p)</v>
      </c>
      <c r="Y105" s="1" t="str">
        <f t="shared" si="25"/>
        <v>2041 (p)</v>
      </c>
      <c r="Z105" s="1" t="str">
        <f t="shared" si="25"/>
        <v>2042 (p)</v>
      </c>
      <c r="AA105" s="1" t="str">
        <f t="shared" si="25"/>
        <v>2043 (p)</v>
      </c>
      <c r="AB105" s="1" t="str">
        <f t="shared" si="25"/>
        <v>2044 (p)</v>
      </c>
      <c r="AC105" s="1" t="str">
        <f t="shared" si="25"/>
        <v>2045 (p)</v>
      </c>
      <c r="AD105" s="1" t="str">
        <f t="shared" si="25"/>
        <v>2046 (p)</v>
      </c>
      <c r="AE105" s="1" t="str">
        <f t="shared" si="25"/>
        <v>2047 (p)</v>
      </c>
      <c r="AF105" s="1" t="str">
        <f t="shared" si="25"/>
        <v>2048 (p)</v>
      </c>
      <c r="AG105" s="1" t="str">
        <f t="shared" si="25"/>
        <v>2049 (p)</v>
      </c>
      <c r="AH105" s="1" t="str">
        <f t="shared" si="25"/>
        <v>2050 (p)</v>
      </c>
      <c r="AI105" s="1" t="str">
        <f t="shared" si="25"/>
        <v>2051 (p)</v>
      </c>
      <c r="AJ105" s="1" t="str">
        <f t="shared" si="25"/>
        <v>2052 (p)</v>
      </c>
      <c r="AK105" s="1" t="str">
        <f t="shared" si="25"/>
        <v>2053 (p)</v>
      </c>
      <c r="AL105" s="1" t="str">
        <f t="shared" ref="AL105:BU105" si="26">AL4</f>
        <v>2054 (p)</v>
      </c>
      <c r="AM105" s="1" t="str">
        <f t="shared" si="26"/>
        <v>2055 (p)</v>
      </c>
      <c r="AN105" s="1" t="str">
        <f t="shared" si="26"/>
        <v>2056 (p)</v>
      </c>
      <c r="AO105" s="1" t="str">
        <f t="shared" si="26"/>
        <v>2057 (p)</v>
      </c>
      <c r="AP105" s="1" t="str">
        <f t="shared" si="26"/>
        <v>2058 (p)</v>
      </c>
      <c r="AQ105" s="1" t="str">
        <f t="shared" si="26"/>
        <v>2059 (p)</v>
      </c>
      <c r="AR105" s="1" t="str">
        <f t="shared" si="26"/>
        <v>2060 (p)</v>
      </c>
      <c r="AS105" s="1" t="str">
        <f t="shared" si="26"/>
        <v>2061 (p)</v>
      </c>
      <c r="AT105" s="1" t="str">
        <f t="shared" si="26"/>
        <v>2062 (p)</v>
      </c>
      <c r="AU105" s="1" t="str">
        <f t="shared" si="26"/>
        <v>2063 (p)</v>
      </c>
      <c r="AV105" s="1" t="str">
        <f t="shared" si="26"/>
        <v>2064 (p)</v>
      </c>
      <c r="AW105" s="1" t="str">
        <f t="shared" si="26"/>
        <v>2065 (p)</v>
      </c>
      <c r="AX105" s="1" t="str">
        <f t="shared" si="26"/>
        <v>2066 (p)</v>
      </c>
      <c r="AY105" s="1" t="str">
        <f t="shared" si="26"/>
        <v>2067 (p)</v>
      </c>
      <c r="AZ105" s="1" t="str">
        <f t="shared" si="26"/>
        <v>2068 (p)</v>
      </c>
      <c r="BA105" s="1" t="str">
        <f t="shared" si="26"/>
        <v>2069 (p)</v>
      </c>
      <c r="BB105" s="1" t="str">
        <f t="shared" si="26"/>
        <v>2070 (p)</v>
      </c>
      <c r="BC105" s="1" t="str">
        <f t="shared" si="26"/>
        <v>2071 (p)</v>
      </c>
      <c r="BD105" s="1" t="str">
        <f t="shared" si="26"/>
        <v>2072 (p)</v>
      </c>
      <c r="BE105" s="1" t="str">
        <f t="shared" si="26"/>
        <v>2073 (p)</v>
      </c>
      <c r="BF105" s="1" t="str">
        <f t="shared" si="26"/>
        <v>2074 (p)</v>
      </c>
      <c r="BG105" s="1" t="str">
        <f t="shared" si="26"/>
        <v>2075 (p)</v>
      </c>
      <c r="BH105" s="1" t="str">
        <f t="shared" si="26"/>
        <v>2076 (p)</v>
      </c>
      <c r="BI105" s="1" t="str">
        <f t="shared" si="26"/>
        <v>2077 (p)</v>
      </c>
      <c r="BJ105" s="1" t="str">
        <f t="shared" si="26"/>
        <v>2078 (p)</v>
      </c>
      <c r="BK105" s="1" t="str">
        <f t="shared" si="26"/>
        <v>2079 (p)</v>
      </c>
      <c r="BL105" s="1" t="str">
        <f t="shared" si="26"/>
        <v>2080 (p)</v>
      </c>
      <c r="BM105" s="1" t="str">
        <f t="shared" si="26"/>
        <v>2081 (p)</v>
      </c>
      <c r="BN105" s="1" t="str">
        <f t="shared" si="26"/>
        <v>2082 (p)</v>
      </c>
      <c r="BO105" s="1" t="str">
        <f t="shared" si="26"/>
        <v>2083 (p)</v>
      </c>
      <c r="BP105" s="1" t="str">
        <f t="shared" si="26"/>
        <v>2084 (p)</v>
      </c>
      <c r="BQ105" s="1" t="str">
        <f t="shared" si="26"/>
        <v>2085 (p)</v>
      </c>
      <c r="BR105" s="1" t="str">
        <f t="shared" si="26"/>
        <v>2086 (p)</v>
      </c>
      <c r="BS105" s="1" t="str">
        <f t="shared" si="26"/>
        <v>2087 (p)</v>
      </c>
      <c r="BT105" s="1" t="str">
        <f t="shared" si="26"/>
        <v>2088 (p)</v>
      </c>
      <c r="BU105" s="1" t="str">
        <f t="shared" si="26"/>
        <v>2089 (p)</v>
      </c>
    </row>
    <row r="106" spans="1:73" ht="15" x14ac:dyDescent="0.35">
      <c r="A106" s="430" t="s">
        <v>45</v>
      </c>
      <c r="B106" s="431"/>
      <c r="C106" s="499"/>
      <c r="D106" s="432"/>
      <c r="E106" s="433"/>
      <c r="F106" s="423">
        <f>'2. P&amp;L'!F84</f>
        <v>0</v>
      </c>
      <c r="G106" s="423">
        <f>'2. P&amp;L'!G84</f>
        <v>0</v>
      </c>
      <c r="H106" s="423">
        <f>'2. P&amp;L'!H84</f>
        <v>0</v>
      </c>
      <c r="I106" s="423">
        <f>'2. P&amp;L'!I84</f>
        <v>0</v>
      </c>
      <c r="J106" s="423">
        <f>'2. P&amp;L'!J84</f>
        <v>0</v>
      </c>
      <c r="K106" s="423">
        <f>'2. P&amp;L'!K84</f>
        <v>0</v>
      </c>
      <c r="L106" s="423">
        <f>'2. P&amp;L'!L84</f>
        <v>0</v>
      </c>
      <c r="M106" s="423">
        <f>'2. P&amp;L'!M84</f>
        <v>0</v>
      </c>
      <c r="N106" s="423">
        <f>'2. P&amp;L'!N84</f>
        <v>0</v>
      </c>
      <c r="O106" s="423">
        <f>'2. P&amp;L'!O84</f>
        <v>0</v>
      </c>
      <c r="P106" s="423">
        <f>'2. P&amp;L'!P84</f>
        <v>0</v>
      </c>
      <c r="Q106" s="423">
        <f>'2. P&amp;L'!Q84</f>
        <v>0</v>
      </c>
      <c r="R106" s="423">
        <f>'2. P&amp;L'!R84</f>
        <v>0</v>
      </c>
      <c r="S106" s="423">
        <f>'2. P&amp;L'!S84</f>
        <v>0</v>
      </c>
      <c r="T106" s="423">
        <f>'2. P&amp;L'!T84</f>
        <v>0</v>
      </c>
      <c r="U106" s="423">
        <f>'2. P&amp;L'!U84</f>
        <v>0</v>
      </c>
      <c r="V106" s="423">
        <f>'2. P&amp;L'!V84</f>
        <v>0</v>
      </c>
      <c r="W106" s="423">
        <f>'2. P&amp;L'!W84</f>
        <v>0</v>
      </c>
      <c r="X106" s="423">
        <f>'2. P&amp;L'!X84</f>
        <v>0</v>
      </c>
      <c r="Y106" s="423">
        <f>'2. P&amp;L'!Y84</f>
        <v>0</v>
      </c>
      <c r="Z106" s="423">
        <f>'2. P&amp;L'!Z84</f>
        <v>0</v>
      </c>
      <c r="AA106" s="423">
        <f>'2. P&amp;L'!AA84</f>
        <v>0</v>
      </c>
      <c r="AB106" s="423">
        <f>'2. P&amp;L'!AB84</f>
        <v>0</v>
      </c>
      <c r="AC106" s="423">
        <f>'2. P&amp;L'!AC84</f>
        <v>0</v>
      </c>
      <c r="AD106" s="423">
        <f>'2. P&amp;L'!AD84</f>
        <v>0</v>
      </c>
      <c r="AE106" s="423">
        <f>'2. P&amp;L'!AE84</f>
        <v>0</v>
      </c>
      <c r="AF106" s="423">
        <f>'2. P&amp;L'!AF84</f>
        <v>0</v>
      </c>
      <c r="AG106" s="423">
        <f>'2. P&amp;L'!AG84</f>
        <v>0</v>
      </c>
      <c r="AH106" s="423">
        <f>'2. P&amp;L'!AH84</f>
        <v>0</v>
      </c>
      <c r="AI106" s="423">
        <f>'2. P&amp;L'!AI84</f>
        <v>0</v>
      </c>
      <c r="AJ106" s="423">
        <f>'2. P&amp;L'!AJ84</f>
        <v>0</v>
      </c>
      <c r="AK106" s="423">
        <f>'2. P&amp;L'!AK84</f>
        <v>0</v>
      </c>
      <c r="AL106" s="423">
        <f>'2. P&amp;L'!AL84</f>
        <v>0</v>
      </c>
      <c r="AM106" s="423">
        <f>'2. P&amp;L'!AM84</f>
        <v>0</v>
      </c>
      <c r="AN106" s="423">
        <f>'2. P&amp;L'!AN84</f>
        <v>0</v>
      </c>
      <c r="AO106" s="423">
        <f>'2. P&amp;L'!AO84</f>
        <v>0</v>
      </c>
      <c r="AP106" s="423">
        <f>'2. P&amp;L'!AP84</f>
        <v>0</v>
      </c>
      <c r="AQ106" s="423">
        <f>'2. P&amp;L'!AQ84</f>
        <v>0</v>
      </c>
      <c r="AR106" s="423">
        <f>'2. P&amp;L'!AR84</f>
        <v>0</v>
      </c>
      <c r="AS106" s="423">
        <f>'2. P&amp;L'!AS84</f>
        <v>0</v>
      </c>
      <c r="AT106" s="423">
        <f>'2. P&amp;L'!AT84</f>
        <v>0</v>
      </c>
      <c r="AU106" s="423">
        <f>'2. P&amp;L'!AU84</f>
        <v>0</v>
      </c>
      <c r="AV106" s="423">
        <f>'2. P&amp;L'!AV84</f>
        <v>0</v>
      </c>
      <c r="AW106" s="423">
        <f>'2. P&amp;L'!AW84</f>
        <v>0</v>
      </c>
      <c r="AX106" s="423">
        <f>'2. P&amp;L'!AX84</f>
        <v>0</v>
      </c>
      <c r="AY106" s="423">
        <f>'2. P&amp;L'!AY84</f>
        <v>0</v>
      </c>
      <c r="AZ106" s="423">
        <f>'2. P&amp;L'!AZ84</f>
        <v>0</v>
      </c>
      <c r="BA106" s="423">
        <f>'2. P&amp;L'!BA84</f>
        <v>0</v>
      </c>
      <c r="BB106" s="423">
        <f>'2. P&amp;L'!BB84</f>
        <v>0</v>
      </c>
      <c r="BC106" s="423">
        <f>'2. P&amp;L'!BC84</f>
        <v>0</v>
      </c>
      <c r="BD106" s="423">
        <f>'2. P&amp;L'!BD84</f>
        <v>0</v>
      </c>
      <c r="BE106" s="423">
        <f>'2. P&amp;L'!BE84</f>
        <v>0</v>
      </c>
      <c r="BF106" s="423">
        <f>'2. P&amp;L'!BF84</f>
        <v>0</v>
      </c>
      <c r="BG106" s="423">
        <f>'2. P&amp;L'!BG84</f>
        <v>0</v>
      </c>
      <c r="BH106" s="423">
        <f>'2. P&amp;L'!BH84</f>
        <v>0</v>
      </c>
      <c r="BI106" s="423">
        <f>'2. P&amp;L'!BI84</f>
        <v>0</v>
      </c>
      <c r="BJ106" s="423">
        <f>'2. P&amp;L'!BJ84</f>
        <v>0</v>
      </c>
      <c r="BK106" s="423">
        <f>'2. P&amp;L'!BK84</f>
        <v>0</v>
      </c>
      <c r="BL106" s="423">
        <f>'2. P&amp;L'!BL84</f>
        <v>0</v>
      </c>
      <c r="BM106" s="423">
        <f>'2. P&amp;L'!BM84</f>
        <v>0</v>
      </c>
      <c r="BN106" s="423">
        <f>'2. P&amp;L'!BN84</f>
        <v>0</v>
      </c>
      <c r="BO106" s="423">
        <f>'2. P&amp;L'!BO84</f>
        <v>0</v>
      </c>
      <c r="BP106" s="423">
        <f>'2. P&amp;L'!BP84</f>
        <v>0</v>
      </c>
      <c r="BQ106" s="423">
        <f>'2. P&amp;L'!BQ84</f>
        <v>0</v>
      </c>
      <c r="BR106" s="423">
        <f>'2. P&amp;L'!BR84</f>
        <v>0</v>
      </c>
      <c r="BS106" s="423">
        <f>'2. P&amp;L'!BS84</f>
        <v>0</v>
      </c>
      <c r="BT106" s="423">
        <f>'2. P&amp;L'!BT84</f>
        <v>0</v>
      </c>
      <c r="BU106" s="423">
        <f>'2. P&amp;L'!BU84</f>
        <v>0</v>
      </c>
    </row>
    <row r="107" spans="1:73" ht="15" x14ac:dyDescent="0.35">
      <c r="A107" s="434" t="s">
        <v>50</v>
      </c>
      <c r="B107" s="431"/>
      <c r="C107" s="499"/>
      <c r="D107" s="432"/>
      <c r="E107" s="433"/>
      <c r="F107" s="423">
        <f>'2. P&amp;L'!F95</f>
        <v>0</v>
      </c>
      <c r="G107" s="423">
        <f>'2. P&amp;L'!G95</f>
        <v>0</v>
      </c>
      <c r="H107" s="423">
        <f>'2. P&amp;L'!H95</f>
        <v>0</v>
      </c>
      <c r="I107" s="423">
        <f>'2. P&amp;L'!I95</f>
        <v>0</v>
      </c>
      <c r="J107" s="423">
        <f>'2. P&amp;L'!J95</f>
        <v>0</v>
      </c>
      <c r="K107" s="423">
        <f>'2. P&amp;L'!K95</f>
        <v>0</v>
      </c>
      <c r="L107" s="423">
        <f>'2. P&amp;L'!L95</f>
        <v>0</v>
      </c>
      <c r="M107" s="423">
        <f>'2. P&amp;L'!M95</f>
        <v>0</v>
      </c>
      <c r="N107" s="423">
        <f>'2. P&amp;L'!N95</f>
        <v>0</v>
      </c>
      <c r="O107" s="423">
        <f>'2. P&amp;L'!O95</f>
        <v>0</v>
      </c>
      <c r="P107" s="423">
        <f>'2. P&amp;L'!P95</f>
        <v>0</v>
      </c>
      <c r="Q107" s="423">
        <f>'2. P&amp;L'!Q95</f>
        <v>0</v>
      </c>
      <c r="R107" s="423">
        <f>'2. P&amp;L'!R95</f>
        <v>0</v>
      </c>
      <c r="S107" s="423">
        <f>'2. P&amp;L'!S95</f>
        <v>0</v>
      </c>
      <c r="T107" s="423">
        <f>'2. P&amp;L'!T95</f>
        <v>0</v>
      </c>
      <c r="U107" s="423">
        <f>'2. P&amp;L'!U95</f>
        <v>0</v>
      </c>
      <c r="V107" s="423">
        <f>'2. P&amp;L'!V95</f>
        <v>0</v>
      </c>
      <c r="W107" s="423">
        <f>'2. P&amp;L'!W95</f>
        <v>0</v>
      </c>
      <c r="X107" s="423">
        <f>'2. P&amp;L'!X95</f>
        <v>0</v>
      </c>
      <c r="Y107" s="423">
        <f>'2. P&amp;L'!Y95</f>
        <v>0</v>
      </c>
      <c r="Z107" s="423">
        <f>'2. P&amp;L'!Z95</f>
        <v>0</v>
      </c>
      <c r="AA107" s="423">
        <f>'2. P&amp;L'!AA95</f>
        <v>0</v>
      </c>
      <c r="AB107" s="423">
        <f>'2. P&amp;L'!AB95</f>
        <v>0</v>
      </c>
      <c r="AC107" s="423">
        <f>'2. P&amp;L'!AC95</f>
        <v>0</v>
      </c>
      <c r="AD107" s="423">
        <f>'2. P&amp;L'!AD95</f>
        <v>0</v>
      </c>
      <c r="AE107" s="423">
        <f>'2. P&amp;L'!AE95</f>
        <v>0</v>
      </c>
      <c r="AF107" s="423">
        <f>'2. P&amp;L'!AF95</f>
        <v>0</v>
      </c>
      <c r="AG107" s="423">
        <f>'2. P&amp;L'!AG95</f>
        <v>0</v>
      </c>
      <c r="AH107" s="423">
        <f>'2. P&amp;L'!AH95</f>
        <v>0</v>
      </c>
      <c r="AI107" s="423">
        <f>'2. P&amp;L'!AI95</f>
        <v>0</v>
      </c>
      <c r="AJ107" s="423">
        <f>'2. P&amp;L'!AJ95</f>
        <v>0</v>
      </c>
      <c r="AK107" s="423">
        <f>'2. P&amp;L'!AK95</f>
        <v>0</v>
      </c>
      <c r="AL107" s="423">
        <f>'2. P&amp;L'!AL95</f>
        <v>0</v>
      </c>
      <c r="AM107" s="423">
        <f>'2. P&amp;L'!AM95</f>
        <v>0</v>
      </c>
      <c r="AN107" s="423">
        <f>'2. P&amp;L'!AN95</f>
        <v>0</v>
      </c>
      <c r="AO107" s="423">
        <f>'2. P&amp;L'!AO95</f>
        <v>0</v>
      </c>
      <c r="AP107" s="423">
        <f>'2. P&amp;L'!AP95</f>
        <v>0</v>
      </c>
      <c r="AQ107" s="423">
        <f>'2. P&amp;L'!AQ95</f>
        <v>0</v>
      </c>
      <c r="AR107" s="423">
        <f>'2. P&amp;L'!AR95</f>
        <v>0</v>
      </c>
      <c r="AS107" s="423">
        <f>'2. P&amp;L'!AS95</f>
        <v>0</v>
      </c>
      <c r="AT107" s="423">
        <f>'2. P&amp;L'!AT95</f>
        <v>0</v>
      </c>
      <c r="AU107" s="423">
        <f>'2. P&amp;L'!AU95</f>
        <v>0</v>
      </c>
      <c r="AV107" s="423">
        <f>'2. P&amp;L'!AV95</f>
        <v>0</v>
      </c>
      <c r="AW107" s="423">
        <f>'2. P&amp;L'!AW95</f>
        <v>0</v>
      </c>
      <c r="AX107" s="423">
        <f>'2. P&amp;L'!AX95</f>
        <v>0</v>
      </c>
      <c r="AY107" s="423">
        <f>'2. P&amp;L'!AY95</f>
        <v>0</v>
      </c>
      <c r="AZ107" s="423">
        <f>'2. P&amp;L'!AZ95</f>
        <v>0</v>
      </c>
      <c r="BA107" s="423">
        <f>'2. P&amp;L'!BA95</f>
        <v>0</v>
      </c>
      <c r="BB107" s="423">
        <f>'2. P&amp;L'!BB95</f>
        <v>0</v>
      </c>
      <c r="BC107" s="423">
        <f>'2. P&amp;L'!BC95</f>
        <v>0</v>
      </c>
      <c r="BD107" s="423">
        <f>'2. P&amp;L'!BD95</f>
        <v>0</v>
      </c>
      <c r="BE107" s="423">
        <f>'2. P&amp;L'!BE95</f>
        <v>0</v>
      </c>
      <c r="BF107" s="423">
        <f>'2. P&amp;L'!BF95</f>
        <v>0</v>
      </c>
      <c r="BG107" s="423">
        <f>'2. P&amp;L'!BG95</f>
        <v>0</v>
      </c>
      <c r="BH107" s="423">
        <f>'2. P&amp;L'!BH95</f>
        <v>0</v>
      </c>
      <c r="BI107" s="423">
        <f>'2. P&amp;L'!BI95</f>
        <v>0</v>
      </c>
      <c r="BJ107" s="423">
        <f>'2. P&amp;L'!BJ95</f>
        <v>0</v>
      </c>
      <c r="BK107" s="423">
        <f>'2. P&amp;L'!BK95</f>
        <v>0</v>
      </c>
      <c r="BL107" s="423">
        <f>'2. P&amp;L'!BL95</f>
        <v>0</v>
      </c>
      <c r="BM107" s="423">
        <f>'2. P&amp;L'!BM95</f>
        <v>0</v>
      </c>
      <c r="BN107" s="423">
        <f>'2. P&amp;L'!BN95</f>
        <v>0</v>
      </c>
      <c r="BO107" s="423">
        <f>'2. P&amp;L'!BO95</f>
        <v>0</v>
      </c>
      <c r="BP107" s="423">
        <f>'2. P&amp;L'!BP95</f>
        <v>0</v>
      </c>
      <c r="BQ107" s="423">
        <f>'2. P&amp;L'!BQ95</f>
        <v>0</v>
      </c>
      <c r="BR107" s="423">
        <f>'2. P&amp;L'!BR95</f>
        <v>0</v>
      </c>
      <c r="BS107" s="423">
        <f>'2. P&amp;L'!BS95</f>
        <v>0</v>
      </c>
      <c r="BT107" s="423">
        <f>'2. P&amp;L'!BT95</f>
        <v>0</v>
      </c>
      <c r="BU107" s="423">
        <f>'2. P&amp;L'!BU95</f>
        <v>0</v>
      </c>
    </row>
    <row r="108" spans="1:73" ht="15" x14ac:dyDescent="0.35">
      <c r="A108" s="435" t="s">
        <v>185</v>
      </c>
      <c r="B108" s="431"/>
      <c r="C108" s="499"/>
      <c r="D108" s="432"/>
      <c r="E108" s="433"/>
      <c r="F108" s="423">
        <f>'2. P&amp;L'!F104</f>
        <v>0</v>
      </c>
      <c r="G108" s="423">
        <f>'2. P&amp;L'!G104</f>
        <v>0</v>
      </c>
      <c r="H108" s="423">
        <f>'2. P&amp;L'!H104</f>
        <v>0</v>
      </c>
      <c r="I108" s="423">
        <f>'2. P&amp;L'!I104</f>
        <v>0</v>
      </c>
      <c r="J108" s="423">
        <f>'2. P&amp;L'!J104</f>
        <v>0</v>
      </c>
      <c r="K108" s="423">
        <f>'2. P&amp;L'!K104</f>
        <v>0</v>
      </c>
      <c r="L108" s="423">
        <f>'2. P&amp;L'!L104</f>
        <v>0</v>
      </c>
      <c r="M108" s="423">
        <f>'2. P&amp;L'!M104</f>
        <v>0</v>
      </c>
      <c r="N108" s="423">
        <f>'2. P&amp;L'!N104</f>
        <v>0</v>
      </c>
      <c r="O108" s="423">
        <f>'2. P&amp;L'!O104</f>
        <v>0</v>
      </c>
      <c r="P108" s="423">
        <f>'2. P&amp;L'!P104</f>
        <v>0</v>
      </c>
      <c r="Q108" s="423">
        <f>'2. P&amp;L'!Q104</f>
        <v>0</v>
      </c>
      <c r="R108" s="423">
        <f>'2. P&amp;L'!R104</f>
        <v>0</v>
      </c>
      <c r="S108" s="423">
        <f>'2. P&amp;L'!S104</f>
        <v>0</v>
      </c>
      <c r="T108" s="423">
        <f>'2. P&amp;L'!T104</f>
        <v>0</v>
      </c>
      <c r="U108" s="423">
        <f>'2. P&amp;L'!U104</f>
        <v>0</v>
      </c>
      <c r="V108" s="423">
        <f>'2. P&amp;L'!V104</f>
        <v>0</v>
      </c>
      <c r="W108" s="423">
        <f>'2. P&amp;L'!W104</f>
        <v>0</v>
      </c>
      <c r="X108" s="423">
        <f>'2. P&amp;L'!X104</f>
        <v>0</v>
      </c>
      <c r="Y108" s="423">
        <f>'2. P&amp;L'!Y104</f>
        <v>0</v>
      </c>
      <c r="Z108" s="423">
        <f>'2. P&amp;L'!Z104</f>
        <v>0</v>
      </c>
      <c r="AA108" s="423">
        <f>'2. P&amp;L'!AA104</f>
        <v>0</v>
      </c>
      <c r="AB108" s="423">
        <f>'2. P&amp;L'!AB104</f>
        <v>0</v>
      </c>
      <c r="AC108" s="423">
        <f>'2. P&amp;L'!AC104</f>
        <v>0</v>
      </c>
      <c r="AD108" s="423">
        <f>'2. P&amp;L'!AD104</f>
        <v>0</v>
      </c>
      <c r="AE108" s="423">
        <f>'2. P&amp;L'!AE104</f>
        <v>0</v>
      </c>
      <c r="AF108" s="423">
        <f>'2. P&amp;L'!AF104</f>
        <v>0</v>
      </c>
      <c r="AG108" s="423">
        <f>'2. P&amp;L'!AG104</f>
        <v>0</v>
      </c>
      <c r="AH108" s="423">
        <f>'2. P&amp;L'!AH104</f>
        <v>0</v>
      </c>
      <c r="AI108" s="423">
        <f>'2. P&amp;L'!AI104</f>
        <v>0</v>
      </c>
      <c r="AJ108" s="423">
        <f>'2. P&amp;L'!AJ104</f>
        <v>0</v>
      </c>
      <c r="AK108" s="423">
        <f>'2. P&amp;L'!AK104</f>
        <v>0</v>
      </c>
      <c r="AL108" s="423">
        <f>'2. P&amp;L'!AL104</f>
        <v>0</v>
      </c>
      <c r="AM108" s="423">
        <f>'2. P&amp;L'!AM104</f>
        <v>0</v>
      </c>
      <c r="AN108" s="423">
        <f>'2. P&amp;L'!AN104</f>
        <v>0</v>
      </c>
      <c r="AO108" s="423">
        <f>'2. P&amp;L'!AO104</f>
        <v>0</v>
      </c>
      <c r="AP108" s="423">
        <f>'2. P&amp;L'!AP104</f>
        <v>0</v>
      </c>
      <c r="AQ108" s="423">
        <f>'2. P&amp;L'!AQ104</f>
        <v>0</v>
      </c>
      <c r="AR108" s="423">
        <f>'2. P&amp;L'!AR104</f>
        <v>0</v>
      </c>
      <c r="AS108" s="423">
        <f>'2. P&amp;L'!AS104</f>
        <v>0</v>
      </c>
      <c r="AT108" s="423">
        <f>'2. P&amp;L'!AT104</f>
        <v>0</v>
      </c>
      <c r="AU108" s="423">
        <f>'2. P&amp;L'!AU104</f>
        <v>0</v>
      </c>
      <c r="AV108" s="423">
        <f>'2. P&amp;L'!AV104</f>
        <v>0</v>
      </c>
      <c r="AW108" s="423">
        <f>'2. P&amp;L'!AW104</f>
        <v>0</v>
      </c>
      <c r="AX108" s="423">
        <f>'2. P&amp;L'!AX104</f>
        <v>0</v>
      </c>
      <c r="AY108" s="423">
        <f>'2. P&amp;L'!AY104</f>
        <v>0</v>
      </c>
      <c r="AZ108" s="423">
        <f>'2. P&amp;L'!AZ104</f>
        <v>0</v>
      </c>
      <c r="BA108" s="423">
        <f>'2. P&amp;L'!BA104</f>
        <v>0</v>
      </c>
      <c r="BB108" s="423">
        <f>'2. P&amp;L'!BB104</f>
        <v>0</v>
      </c>
      <c r="BC108" s="423">
        <f>'2. P&amp;L'!BC104</f>
        <v>0</v>
      </c>
      <c r="BD108" s="423">
        <f>'2. P&amp;L'!BD104</f>
        <v>0</v>
      </c>
      <c r="BE108" s="423">
        <f>'2. P&amp;L'!BE104</f>
        <v>0</v>
      </c>
      <c r="BF108" s="423">
        <f>'2. P&amp;L'!BF104</f>
        <v>0</v>
      </c>
      <c r="BG108" s="423">
        <f>'2. P&amp;L'!BG104</f>
        <v>0</v>
      </c>
      <c r="BH108" s="423">
        <f>'2. P&amp;L'!BH104</f>
        <v>0</v>
      </c>
      <c r="BI108" s="423">
        <f>'2. P&amp;L'!BI104</f>
        <v>0</v>
      </c>
      <c r="BJ108" s="423">
        <f>'2. P&amp;L'!BJ104</f>
        <v>0</v>
      </c>
      <c r="BK108" s="423">
        <f>'2. P&amp;L'!BK104</f>
        <v>0</v>
      </c>
      <c r="BL108" s="423">
        <f>'2. P&amp;L'!BL104</f>
        <v>0</v>
      </c>
      <c r="BM108" s="423">
        <f>'2. P&amp;L'!BM104</f>
        <v>0</v>
      </c>
      <c r="BN108" s="423">
        <f>'2. P&amp;L'!BN104</f>
        <v>0</v>
      </c>
      <c r="BO108" s="423">
        <f>'2. P&amp;L'!BO104</f>
        <v>0</v>
      </c>
      <c r="BP108" s="423">
        <f>'2. P&amp;L'!BP104</f>
        <v>0</v>
      </c>
      <c r="BQ108" s="423">
        <f>'2. P&amp;L'!BQ104</f>
        <v>0</v>
      </c>
      <c r="BR108" s="423">
        <f>'2. P&amp;L'!BR104</f>
        <v>0</v>
      </c>
      <c r="BS108" s="423">
        <f>'2. P&amp;L'!BS104</f>
        <v>0</v>
      </c>
      <c r="BT108" s="423">
        <f>'2. P&amp;L'!BT104</f>
        <v>0</v>
      </c>
      <c r="BU108" s="423">
        <f>'2. P&amp;L'!BU104</f>
        <v>0</v>
      </c>
    </row>
    <row r="109" spans="1:73" ht="15" x14ac:dyDescent="0.35">
      <c r="A109" s="435" t="s">
        <v>186</v>
      </c>
      <c r="B109" s="431"/>
      <c r="C109" s="499"/>
      <c r="D109" s="432"/>
      <c r="E109" s="433"/>
      <c r="F109" s="423">
        <f>'2. P&amp;L'!F117</f>
        <v>0</v>
      </c>
      <c r="G109" s="423">
        <f>'2. P&amp;L'!G117</f>
        <v>0</v>
      </c>
      <c r="H109" s="423">
        <f>'2. P&amp;L'!H117</f>
        <v>0</v>
      </c>
      <c r="I109" s="423">
        <f>'2. P&amp;L'!I117</f>
        <v>0</v>
      </c>
      <c r="J109" s="423">
        <f>'2. P&amp;L'!J117</f>
        <v>0</v>
      </c>
      <c r="K109" s="423">
        <f>'2. P&amp;L'!K117</f>
        <v>0</v>
      </c>
      <c r="L109" s="423">
        <f>'2. P&amp;L'!L117</f>
        <v>0</v>
      </c>
      <c r="M109" s="423">
        <f>'2. P&amp;L'!M117</f>
        <v>0</v>
      </c>
      <c r="N109" s="423">
        <f>'2. P&amp;L'!N117</f>
        <v>0</v>
      </c>
      <c r="O109" s="423">
        <f>'2. P&amp;L'!O117</f>
        <v>0</v>
      </c>
      <c r="P109" s="423">
        <f>'2. P&amp;L'!P117</f>
        <v>0</v>
      </c>
      <c r="Q109" s="423">
        <f>'2. P&amp;L'!Q117</f>
        <v>0</v>
      </c>
      <c r="R109" s="423">
        <f>'2. P&amp;L'!R117</f>
        <v>0</v>
      </c>
      <c r="S109" s="423">
        <f>'2. P&amp;L'!S117</f>
        <v>0</v>
      </c>
      <c r="T109" s="423">
        <f>'2. P&amp;L'!T117</f>
        <v>0</v>
      </c>
      <c r="U109" s="423">
        <f>'2. P&amp;L'!U117</f>
        <v>0</v>
      </c>
      <c r="V109" s="423">
        <f>'2. P&amp;L'!V117</f>
        <v>0</v>
      </c>
      <c r="W109" s="423">
        <f>'2. P&amp;L'!W117</f>
        <v>0</v>
      </c>
      <c r="X109" s="423">
        <f>'2. P&amp;L'!X117</f>
        <v>0</v>
      </c>
      <c r="Y109" s="423">
        <f>'2. P&amp;L'!Y117</f>
        <v>0</v>
      </c>
      <c r="Z109" s="423">
        <f>'2. P&amp;L'!Z117</f>
        <v>0</v>
      </c>
      <c r="AA109" s="423">
        <f>'2. P&amp;L'!AA117</f>
        <v>0</v>
      </c>
      <c r="AB109" s="423">
        <f>'2. P&amp;L'!AB117</f>
        <v>0</v>
      </c>
      <c r="AC109" s="423">
        <f>'2. P&amp;L'!AC117</f>
        <v>0</v>
      </c>
      <c r="AD109" s="423">
        <f>'2. P&amp;L'!AD117</f>
        <v>0</v>
      </c>
      <c r="AE109" s="423">
        <f>'2. P&amp;L'!AE117</f>
        <v>0</v>
      </c>
      <c r="AF109" s="423">
        <f>'2. P&amp;L'!AF117</f>
        <v>0</v>
      </c>
      <c r="AG109" s="423">
        <f>'2. P&amp;L'!AG117</f>
        <v>0</v>
      </c>
      <c r="AH109" s="423">
        <f>'2. P&amp;L'!AH117</f>
        <v>0</v>
      </c>
      <c r="AI109" s="423">
        <f>'2. P&amp;L'!AI117</f>
        <v>0</v>
      </c>
      <c r="AJ109" s="423">
        <f>'2. P&amp;L'!AJ117</f>
        <v>0</v>
      </c>
      <c r="AK109" s="423">
        <f>'2. P&amp;L'!AK117</f>
        <v>0</v>
      </c>
      <c r="AL109" s="423">
        <f>'2. P&amp;L'!AL117</f>
        <v>0</v>
      </c>
      <c r="AM109" s="423">
        <f>'2. P&amp;L'!AM117</f>
        <v>0</v>
      </c>
      <c r="AN109" s="423">
        <f>'2. P&amp;L'!AN117</f>
        <v>0</v>
      </c>
      <c r="AO109" s="423">
        <f>'2. P&amp;L'!AO117</f>
        <v>0</v>
      </c>
      <c r="AP109" s="423">
        <f>'2. P&amp;L'!AP117</f>
        <v>0</v>
      </c>
      <c r="AQ109" s="423">
        <f>'2. P&amp;L'!AQ117</f>
        <v>0</v>
      </c>
      <c r="AR109" s="423">
        <f>'2. P&amp;L'!AR117</f>
        <v>0</v>
      </c>
      <c r="AS109" s="423">
        <f>'2. P&amp;L'!AS117</f>
        <v>0</v>
      </c>
      <c r="AT109" s="423">
        <f>'2. P&amp;L'!AT117</f>
        <v>0</v>
      </c>
      <c r="AU109" s="423">
        <f>'2. P&amp;L'!AU117</f>
        <v>0</v>
      </c>
      <c r="AV109" s="423">
        <f>'2. P&amp;L'!AV117</f>
        <v>0</v>
      </c>
      <c r="AW109" s="423">
        <f>'2. P&amp;L'!AW117</f>
        <v>0</v>
      </c>
      <c r="AX109" s="423">
        <f>'2. P&amp;L'!AX117</f>
        <v>0</v>
      </c>
      <c r="AY109" s="423">
        <f>'2. P&amp;L'!AY117</f>
        <v>0</v>
      </c>
      <c r="AZ109" s="423">
        <f>'2. P&amp;L'!AZ117</f>
        <v>0</v>
      </c>
      <c r="BA109" s="423">
        <f>'2. P&amp;L'!BA117</f>
        <v>0</v>
      </c>
      <c r="BB109" s="423">
        <f>'2. P&amp;L'!BB117</f>
        <v>0</v>
      </c>
      <c r="BC109" s="423">
        <f>'2. P&amp;L'!BC117</f>
        <v>0</v>
      </c>
      <c r="BD109" s="423">
        <f>'2. P&amp;L'!BD117</f>
        <v>0</v>
      </c>
      <c r="BE109" s="423">
        <f>'2. P&amp;L'!BE117</f>
        <v>0</v>
      </c>
      <c r="BF109" s="423">
        <f>'2. P&amp;L'!BF117</f>
        <v>0</v>
      </c>
      <c r="BG109" s="423">
        <f>'2. P&amp;L'!BG117</f>
        <v>0</v>
      </c>
      <c r="BH109" s="423">
        <f>'2. P&amp;L'!BH117</f>
        <v>0</v>
      </c>
      <c r="BI109" s="423">
        <f>'2. P&amp;L'!BI117</f>
        <v>0</v>
      </c>
      <c r="BJ109" s="423">
        <f>'2. P&amp;L'!BJ117</f>
        <v>0</v>
      </c>
      <c r="BK109" s="423">
        <f>'2. P&amp;L'!BK117</f>
        <v>0</v>
      </c>
      <c r="BL109" s="423">
        <f>'2. P&amp;L'!BL117</f>
        <v>0</v>
      </c>
      <c r="BM109" s="423">
        <f>'2. P&amp;L'!BM117</f>
        <v>0</v>
      </c>
      <c r="BN109" s="423">
        <f>'2. P&amp;L'!BN117</f>
        <v>0</v>
      </c>
      <c r="BO109" s="423">
        <f>'2. P&amp;L'!BO117</f>
        <v>0</v>
      </c>
      <c r="BP109" s="423">
        <f>'2. P&amp;L'!BP117</f>
        <v>0</v>
      </c>
      <c r="BQ109" s="423">
        <f>'2. P&amp;L'!BQ117</f>
        <v>0</v>
      </c>
      <c r="BR109" s="423">
        <f>'2. P&amp;L'!BR117</f>
        <v>0</v>
      </c>
      <c r="BS109" s="423">
        <f>'2. P&amp;L'!BS117</f>
        <v>0</v>
      </c>
      <c r="BT109" s="423">
        <f>'2. P&amp;L'!BT117</f>
        <v>0</v>
      </c>
      <c r="BU109" s="423">
        <f>'2. P&amp;L'!BU117</f>
        <v>0</v>
      </c>
    </row>
    <row r="110" spans="1:73" ht="15" x14ac:dyDescent="0.35">
      <c r="A110" s="435" t="s">
        <v>189</v>
      </c>
      <c r="B110" s="431"/>
      <c r="C110" s="499"/>
      <c r="D110" s="432"/>
      <c r="E110" s="433"/>
      <c r="F110" s="423">
        <f t="shared" ref="F110:AK110" si="27">F30</f>
        <v>0</v>
      </c>
      <c r="G110" s="423">
        <f t="shared" si="27"/>
        <v>0</v>
      </c>
      <c r="H110" s="423">
        <f t="shared" si="27"/>
        <v>0</v>
      </c>
      <c r="I110" s="423">
        <f t="shared" si="27"/>
        <v>0</v>
      </c>
      <c r="J110" s="423">
        <f t="shared" si="27"/>
        <v>0</v>
      </c>
      <c r="K110" s="423">
        <f t="shared" si="27"/>
        <v>0</v>
      </c>
      <c r="L110" s="423">
        <f t="shared" si="27"/>
        <v>0</v>
      </c>
      <c r="M110" s="423">
        <f t="shared" si="27"/>
        <v>0</v>
      </c>
      <c r="N110" s="423">
        <f t="shared" si="27"/>
        <v>0</v>
      </c>
      <c r="O110" s="423">
        <f t="shared" si="27"/>
        <v>0</v>
      </c>
      <c r="P110" s="423">
        <f t="shared" si="27"/>
        <v>0</v>
      </c>
      <c r="Q110" s="423">
        <f t="shared" si="27"/>
        <v>0</v>
      </c>
      <c r="R110" s="423">
        <f t="shared" si="27"/>
        <v>0</v>
      </c>
      <c r="S110" s="423">
        <f t="shared" si="27"/>
        <v>0</v>
      </c>
      <c r="T110" s="423">
        <f t="shared" si="27"/>
        <v>0</v>
      </c>
      <c r="U110" s="423">
        <f t="shared" si="27"/>
        <v>0</v>
      </c>
      <c r="V110" s="423">
        <f t="shared" si="27"/>
        <v>0</v>
      </c>
      <c r="W110" s="423">
        <f t="shared" si="27"/>
        <v>0</v>
      </c>
      <c r="X110" s="423">
        <f t="shared" si="27"/>
        <v>0</v>
      </c>
      <c r="Y110" s="423">
        <f t="shared" si="27"/>
        <v>0</v>
      </c>
      <c r="Z110" s="423">
        <f t="shared" si="27"/>
        <v>0</v>
      </c>
      <c r="AA110" s="423">
        <f t="shared" si="27"/>
        <v>0</v>
      </c>
      <c r="AB110" s="423">
        <f t="shared" si="27"/>
        <v>0</v>
      </c>
      <c r="AC110" s="423">
        <f t="shared" si="27"/>
        <v>0</v>
      </c>
      <c r="AD110" s="423">
        <f t="shared" si="27"/>
        <v>0</v>
      </c>
      <c r="AE110" s="423">
        <f t="shared" si="27"/>
        <v>0</v>
      </c>
      <c r="AF110" s="423">
        <f t="shared" si="27"/>
        <v>0</v>
      </c>
      <c r="AG110" s="423">
        <f t="shared" si="27"/>
        <v>0</v>
      </c>
      <c r="AH110" s="423">
        <f t="shared" si="27"/>
        <v>0</v>
      </c>
      <c r="AI110" s="423">
        <f t="shared" si="27"/>
        <v>0</v>
      </c>
      <c r="AJ110" s="423">
        <f t="shared" si="27"/>
        <v>0</v>
      </c>
      <c r="AK110" s="423">
        <f t="shared" si="27"/>
        <v>0</v>
      </c>
      <c r="AL110" s="423">
        <f t="shared" ref="AL110:BQ110" si="28">AL30</f>
        <v>0</v>
      </c>
      <c r="AM110" s="423">
        <f t="shared" si="28"/>
        <v>0</v>
      </c>
      <c r="AN110" s="423">
        <f t="shared" si="28"/>
        <v>0</v>
      </c>
      <c r="AO110" s="423">
        <f t="shared" si="28"/>
        <v>0</v>
      </c>
      <c r="AP110" s="423">
        <f t="shared" si="28"/>
        <v>0</v>
      </c>
      <c r="AQ110" s="423">
        <f t="shared" si="28"/>
        <v>0</v>
      </c>
      <c r="AR110" s="423">
        <f t="shared" si="28"/>
        <v>0</v>
      </c>
      <c r="AS110" s="423">
        <f t="shared" si="28"/>
        <v>0</v>
      </c>
      <c r="AT110" s="423">
        <f t="shared" si="28"/>
        <v>0</v>
      </c>
      <c r="AU110" s="423">
        <f t="shared" si="28"/>
        <v>0</v>
      </c>
      <c r="AV110" s="423">
        <f t="shared" si="28"/>
        <v>0</v>
      </c>
      <c r="AW110" s="423">
        <f t="shared" si="28"/>
        <v>0</v>
      </c>
      <c r="AX110" s="423">
        <f t="shared" si="28"/>
        <v>0</v>
      </c>
      <c r="AY110" s="423">
        <f t="shared" si="28"/>
        <v>0</v>
      </c>
      <c r="AZ110" s="423">
        <f t="shared" si="28"/>
        <v>0</v>
      </c>
      <c r="BA110" s="423">
        <f t="shared" si="28"/>
        <v>0</v>
      </c>
      <c r="BB110" s="423">
        <f t="shared" si="28"/>
        <v>0</v>
      </c>
      <c r="BC110" s="423">
        <f t="shared" si="28"/>
        <v>0</v>
      </c>
      <c r="BD110" s="423">
        <f t="shared" si="28"/>
        <v>0</v>
      </c>
      <c r="BE110" s="423">
        <f t="shared" si="28"/>
        <v>0</v>
      </c>
      <c r="BF110" s="423">
        <f t="shared" si="28"/>
        <v>0</v>
      </c>
      <c r="BG110" s="423">
        <f t="shared" si="28"/>
        <v>0</v>
      </c>
      <c r="BH110" s="423">
        <f t="shared" si="28"/>
        <v>0</v>
      </c>
      <c r="BI110" s="423">
        <f t="shared" si="28"/>
        <v>0</v>
      </c>
      <c r="BJ110" s="423">
        <f t="shared" si="28"/>
        <v>0</v>
      </c>
      <c r="BK110" s="423">
        <f t="shared" si="28"/>
        <v>0</v>
      </c>
      <c r="BL110" s="423">
        <f t="shared" si="28"/>
        <v>0</v>
      </c>
      <c r="BM110" s="423">
        <f t="shared" si="28"/>
        <v>0</v>
      </c>
      <c r="BN110" s="423">
        <f t="shared" si="28"/>
        <v>0</v>
      </c>
      <c r="BO110" s="423">
        <f t="shared" si="28"/>
        <v>0</v>
      </c>
      <c r="BP110" s="423">
        <f t="shared" si="28"/>
        <v>0</v>
      </c>
      <c r="BQ110" s="423">
        <f t="shared" si="28"/>
        <v>0</v>
      </c>
      <c r="BR110" s="423">
        <f t="shared" ref="BR110:BU110" si="29">BR30</f>
        <v>0</v>
      </c>
      <c r="BS110" s="423">
        <f t="shared" si="29"/>
        <v>0</v>
      </c>
      <c r="BT110" s="423">
        <f t="shared" si="29"/>
        <v>0</v>
      </c>
      <c r="BU110" s="423">
        <f t="shared" si="29"/>
        <v>0</v>
      </c>
    </row>
    <row r="111" spans="1:73" ht="15" x14ac:dyDescent="0.35">
      <c r="A111" s="435" t="s">
        <v>188</v>
      </c>
      <c r="B111" s="436"/>
      <c r="C111" s="499"/>
      <c r="D111" s="432"/>
      <c r="E111" s="433"/>
      <c r="F111" s="423">
        <f>'3. CF'!F14</f>
        <v>0</v>
      </c>
      <c r="G111" s="423">
        <f>'3. CF'!G14</f>
        <v>0</v>
      </c>
      <c r="H111" s="423">
        <f>'3. CF'!H14</f>
        <v>0</v>
      </c>
      <c r="I111" s="423">
        <f>'3. CF'!I14</f>
        <v>0</v>
      </c>
      <c r="J111" s="423">
        <f>'3. CF'!J14</f>
        <v>0</v>
      </c>
      <c r="K111" s="423">
        <f>'3. CF'!K14</f>
        <v>0</v>
      </c>
      <c r="L111" s="423">
        <f>'3. CF'!L14</f>
        <v>0</v>
      </c>
      <c r="M111" s="423">
        <f>'3. CF'!M14</f>
        <v>0</v>
      </c>
      <c r="N111" s="423">
        <f>'3. CF'!N14</f>
        <v>0</v>
      </c>
      <c r="O111" s="423">
        <f>'3. CF'!O14</f>
        <v>0</v>
      </c>
      <c r="P111" s="423">
        <f>'3. CF'!P14</f>
        <v>0</v>
      </c>
      <c r="Q111" s="423">
        <f>'3. CF'!Q14</f>
        <v>0</v>
      </c>
      <c r="R111" s="423">
        <f>'3. CF'!R14</f>
        <v>0</v>
      </c>
      <c r="S111" s="423">
        <f>'3. CF'!S14</f>
        <v>0</v>
      </c>
      <c r="T111" s="423">
        <f>'3. CF'!T14</f>
        <v>0</v>
      </c>
      <c r="U111" s="423">
        <f>'3. CF'!U14</f>
        <v>0</v>
      </c>
      <c r="V111" s="423">
        <f>'3. CF'!V14</f>
        <v>0</v>
      </c>
      <c r="W111" s="423">
        <f>'3. CF'!W14</f>
        <v>0</v>
      </c>
      <c r="X111" s="423">
        <f>'3. CF'!X14</f>
        <v>0</v>
      </c>
      <c r="Y111" s="423">
        <f>'3. CF'!Y14</f>
        <v>0</v>
      </c>
      <c r="Z111" s="423">
        <f>'3. CF'!Z14</f>
        <v>0</v>
      </c>
      <c r="AA111" s="423">
        <f>'3. CF'!AA14</f>
        <v>0</v>
      </c>
      <c r="AB111" s="423">
        <f>'3. CF'!AB14</f>
        <v>0</v>
      </c>
      <c r="AC111" s="423">
        <f>'3. CF'!AC14</f>
        <v>0</v>
      </c>
      <c r="AD111" s="423">
        <f>'3. CF'!AD14</f>
        <v>0</v>
      </c>
      <c r="AE111" s="423">
        <f>'3. CF'!AE14</f>
        <v>0</v>
      </c>
      <c r="AF111" s="423">
        <f>'3. CF'!AF14</f>
        <v>0</v>
      </c>
      <c r="AG111" s="423">
        <f>'3. CF'!AG14</f>
        <v>0</v>
      </c>
      <c r="AH111" s="423">
        <f>'3. CF'!AH14</f>
        <v>0</v>
      </c>
      <c r="AI111" s="423">
        <f>'3. CF'!AI14</f>
        <v>0</v>
      </c>
      <c r="AJ111" s="423">
        <f>'3. CF'!AJ14</f>
        <v>0</v>
      </c>
      <c r="AK111" s="423">
        <f>'3. CF'!AK14</f>
        <v>0</v>
      </c>
      <c r="AL111" s="423">
        <f>'3. CF'!AL14</f>
        <v>0</v>
      </c>
      <c r="AM111" s="423">
        <f>'3. CF'!AM14</f>
        <v>0</v>
      </c>
      <c r="AN111" s="423">
        <f>'3. CF'!AN14</f>
        <v>0</v>
      </c>
      <c r="AO111" s="423">
        <f>'3. CF'!AO14</f>
        <v>0</v>
      </c>
      <c r="AP111" s="423">
        <f>'3. CF'!AP14</f>
        <v>0</v>
      </c>
      <c r="AQ111" s="423">
        <f>'3. CF'!AQ14</f>
        <v>0</v>
      </c>
      <c r="AR111" s="423">
        <f>'3. CF'!AR14</f>
        <v>0</v>
      </c>
      <c r="AS111" s="423">
        <f>'3. CF'!AS14</f>
        <v>0</v>
      </c>
      <c r="AT111" s="423">
        <f>'3. CF'!AT14</f>
        <v>0</v>
      </c>
      <c r="AU111" s="423">
        <f>'3. CF'!AU14</f>
        <v>0</v>
      </c>
      <c r="AV111" s="423">
        <f>'3. CF'!AV14</f>
        <v>0</v>
      </c>
      <c r="AW111" s="423">
        <f>'3. CF'!AW14</f>
        <v>0</v>
      </c>
      <c r="AX111" s="423">
        <f>'3. CF'!AX14</f>
        <v>0</v>
      </c>
      <c r="AY111" s="423">
        <f>'3. CF'!AY14</f>
        <v>0</v>
      </c>
      <c r="AZ111" s="423">
        <f>'3. CF'!AZ14</f>
        <v>0</v>
      </c>
      <c r="BA111" s="423">
        <f>'3. CF'!BA14</f>
        <v>0</v>
      </c>
      <c r="BB111" s="423">
        <f>'3. CF'!BB14</f>
        <v>0</v>
      </c>
      <c r="BC111" s="423">
        <f>'3. CF'!BC14</f>
        <v>0</v>
      </c>
      <c r="BD111" s="423">
        <f>'3. CF'!BD14</f>
        <v>0</v>
      </c>
      <c r="BE111" s="423">
        <f>'3. CF'!BE14</f>
        <v>0</v>
      </c>
      <c r="BF111" s="423">
        <f>'3. CF'!BF14</f>
        <v>0</v>
      </c>
      <c r="BG111" s="423">
        <f>'3. CF'!BG14</f>
        <v>0</v>
      </c>
      <c r="BH111" s="423">
        <f>'3. CF'!BH14</f>
        <v>0</v>
      </c>
      <c r="BI111" s="423">
        <f>'3. CF'!BI14</f>
        <v>0</v>
      </c>
      <c r="BJ111" s="423">
        <f>'3. CF'!BJ14</f>
        <v>0</v>
      </c>
      <c r="BK111" s="423">
        <f>'3. CF'!BK14</f>
        <v>0</v>
      </c>
      <c r="BL111" s="423">
        <f>'3. CF'!BL14</f>
        <v>0</v>
      </c>
      <c r="BM111" s="423">
        <f>'3. CF'!BM14</f>
        <v>0</v>
      </c>
      <c r="BN111" s="423">
        <f>'3. CF'!BN14</f>
        <v>0</v>
      </c>
      <c r="BO111" s="423">
        <f>'3. CF'!BO14</f>
        <v>0</v>
      </c>
      <c r="BP111" s="423">
        <f>'3. CF'!BP14</f>
        <v>0</v>
      </c>
      <c r="BQ111" s="423">
        <f>'3. CF'!BQ14</f>
        <v>0</v>
      </c>
      <c r="BR111" s="423">
        <f>'3. CF'!BR14</f>
        <v>0</v>
      </c>
      <c r="BS111" s="423">
        <f>'3. CF'!BS14</f>
        <v>0</v>
      </c>
      <c r="BT111" s="423">
        <f>'3. CF'!BT14</f>
        <v>0</v>
      </c>
      <c r="BU111" s="423">
        <f>'3. CF'!BU14</f>
        <v>0</v>
      </c>
    </row>
    <row r="112" spans="1:73" ht="15" x14ac:dyDescent="0.35">
      <c r="A112" s="435" t="s">
        <v>309</v>
      </c>
      <c r="B112" s="436"/>
      <c r="C112" s="499"/>
      <c r="D112" s="432"/>
      <c r="E112" s="433"/>
      <c r="F112" s="591">
        <f>F111+'3. CF'!F15</f>
        <v>0</v>
      </c>
      <c r="G112" s="591">
        <f>G111+'3. CF'!G15</f>
        <v>0</v>
      </c>
      <c r="H112" s="591">
        <f>H111+'3. CF'!H15</f>
        <v>0</v>
      </c>
      <c r="I112" s="591">
        <f>I111+'3. CF'!I15</f>
        <v>0</v>
      </c>
      <c r="J112" s="591">
        <f>J111+'3. CF'!J15</f>
        <v>0</v>
      </c>
      <c r="K112" s="591">
        <f>K111+'3. CF'!K15</f>
        <v>0</v>
      </c>
      <c r="L112" s="591">
        <f>L111+'3. CF'!L15</f>
        <v>0</v>
      </c>
      <c r="M112" s="591">
        <f>M111+'3. CF'!M15</f>
        <v>0</v>
      </c>
      <c r="N112" s="591">
        <f>N111+'3. CF'!N15</f>
        <v>0</v>
      </c>
      <c r="O112" s="591">
        <f>O111+'3. CF'!O15</f>
        <v>0</v>
      </c>
      <c r="P112" s="591">
        <f>P111+'3. CF'!P15</f>
        <v>0</v>
      </c>
      <c r="Q112" s="591">
        <f>Q111+'3. CF'!Q15</f>
        <v>0</v>
      </c>
      <c r="R112" s="591">
        <f>R111+'3. CF'!R15</f>
        <v>0</v>
      </c>
      <c r="S112" s="591">
        <f>S111+'3. CF'!S15</f>
        <v>0</v>
      </c>
      <c r="T112" s="591">
        <f>T111+'3. CF'!T15</f>
        <v>0</v>
      </c>
      <c r="U112" s="591">
        <f>U111+'3. CF'!U15</f>
        <v>0</v>
      </c>
      <c r="V112" s="591">
        <f>V111+'3. CF'!V15</f>
        <v>0</v>
      </c>
      <c r="W112" s="591">
        <f>W111+'3. CF'!W15</f>
        <v>0</v>
      </c>
      <c r="X112" s="591">
        <f>X111+'3. CF'!X15</f>
        <v>0</v>
      </c>
      <c r="Y112" s="591">
        <f>Y111+'3. CF'!Y15</f>
        <v>0</v>
      </c>
      <c r="Z112" s="591">
        <f>Z111+'3. CF'!Z15</f>
        <v>0</v>
      </c>
      <c r="AA112" s="591">
        <f>AA111+'3. CF'!AA15</f>
        <v>0</v>
      </c>
      <c r="AB112" s="591">
        <f>AB111+'3. CF'!AB15</f>
        <v>0</v>
      </c>
      <c r="AC112" s="591">
        <f>AC111+'3. CF'!AC15</f>
        <v>0</v>
      </c>
      <c r="AD112" s="591">
        <f>AD111+'3. CF'!AD15</f>
        <v>0</v>
      </c>
      <c r="AE112" s="591">
        <f>AE111+'3. CF'!AE15</f>
        <v>0</v>
      </c>
      <c r="AF112" s="591">
        <f>AF111+'3. CF'!AF15</f>
        <v>0</v>
      </c>
      <c r="AG112" s="591">
        <f>AG111+'3. CF'!AG15</f>
        <v>0</v>
      </c>
      <c r="AH112" s="591">
        <f>AH111+'3. CF'!AH15</f>
        <v>0</v>
      </c>
      <c r="AI112" s="591">
        <f>AI111+'3. CF'!AI15</f>
        <v>0</v>
      </c>
      <c r="AJ112" s="591">
        <f>AJ111+'3. CF'!AJ15</f>
        <v>0</v>
      </c>
      <c r="AK112" s="591">
        <f>AK111+'3. CF'!AK15</f>
        <v>0</v>
      </c>
      <c r="AL112" s="591">
        <f>AL111+'3. CF'!AL15</f>
        <v>0</v>
      </c>
      <c r="AM112" s="591">
        <f>AM111+'3. CF'!AM15</f>
        <v>0</v>
      </c>
      <c r="AN112" s="591">
        <f>AN111+'3. CF'!AN15</f>
        <v>0</v>
      </c>
      <c r="AO112" s="591">
        <f>AO111+'3. CF'!AO15</f>
        <v>0</v>
      </c>
      <c r="AP112" s="591">
        <f>AP111+'3. CF'!AP15</f>
        <v>0</v>
      </c>
      <c r="AQ112" s="591">
        <f>AQ111+'3. CF'!AQ15</f>
        <v>0</v>
      </c>
      <c r="AR112" s="591">
        <f>AR111+'3. CF'!AR15</f>
        <v>0</v>
      </c>
      <c r="AS112" s="591">
        <f>AS111+'3. CF'!AS15</f>
        <v>0</v>
      </c>
      <c r="AT112" s="591">
        <f>AT111+'3. CF'!AT15</f>
        <v>0</v>
      </c>
      <c r="AU112" s="591">
        <f>AU111+'3. CF'!AU15</f>
        <v>0</v>
      </c>
      <c r="AV112" s="591">
        <f>AV111+'3. CF'!AV15</f>
        <v>0</v>
      </c>
      <c r="AW112" s="591">
        <f>AW111+'3. CF'!AW15</f>
        <v>0</v>
      </c>
      <c r="AX112" s="591">
        <f>AX111+'3. CF'!AX15</f>
        <v>0</v>
      </c>
      <c r="AY112" s="591">
        <f>AY111+'3. CF'!AY15</f>
        <v>0</v>
      </c>
      <c r="AZ112" s="591">
        <f>AZ111+'3. CF'!AZ15</f>
        <v>0</v>
      </c>
      <c r="BA112" s="591">
        <f>BA111+'3. CF'!BA15</f>
        <v>0</v>
      </c>
      <c r="BB112" s="591">
        <f>BB111+'3. CF'!BB15</f>
        <v>0</v>
      </c>
      <c r="BC112" s="591">
        <f>BC111+'3. CF'!BC15</f>
        <v>0</v>
      </c>
      <c r="BD112" s="591">
        <f>BD111+'3. CF'!BD15</f>
        <v>0</v>
      </c>
      <c r="BE112" s="591">
        <f>BE111+'3. CF'!BE15</f>
        <v>0</v>
      </c>
      <c r="BF112" s="591">
        <f>BF111+'3. CF'!BF15</f>
        <v>0</v>
      </c>
      <c r="BG112" s="591">
        <f>BG111+'3. CF'!BG15</f>
        <v>0</v>
      </c>
      <c r="BH112" s="591">
        <f>BH111+'3. CF'!BH15</f>
        <v>0</v>
      </c>
      <c r="BI112" s="591">
        <f>BI111+'3. CF'!BI15</f>
        <v>0</v>
      </c>
      <c r="BJ112" s="591">
        <f>BJ111+'3. CF'!BJ15</f>
        <v>0</v>
      </c>
      <c r="BK112" s="591">
        <f>BK111+'3. CF'!BK15</f>
        <v>0</v>
      </c>
      <c r="BL112" s="591">
        <f>BL111+'3. CF'!BL15</f>
        <v>0</v>
      </c>
      <c r="BM112" s="591">
        <f>BM111+'3. CF'!BM15</f>
        <v>0</v>
      </c>
      <c r="BN112" s="591">
        <f>BN111+'3. CF'!BN15</f>
        <v>0</v>
      </c>
      <c r="BO112" s="591">
        <f>BO111+'3. CF'!BO15</f>
        <v>0</v>
      </c>
      <c r="BP112" s="591">
        <f>BP111+'3. CF'!BP15</f>
        <v>0</v>
      </c>
      <c r="BQ112" s="591">
        <f>BQ111+'3. CF'!BQ15</f>
        <v>0</v>
      </c>
      <c r="BR112" s="591">
        <f>BR111+'3. CF'!BR15</f>
        <v>0</v>
      </c>
      <c r="BS112" s="591">
        <f>BS111+'3. CF'!BS15</f>
        <v>0</v>
      </c>
      <c r="BT112" s="591">
        <f>BT111+'3. CF'!BT15</f>
        <v>0</v>
      </c>
      <c r="BU112" s="591">
        <f>BU111+'3. CF'!BU15</f>
        <v>0</v>
      </c>
    </row>
    <row r="113" spans="1:73" ht="15" x14ac:dyDescent="0.35">
      <c r="A113" s="435" t="s">
        <v>190</v>
      </c>
      <c r="B113" s="431"/>
      <c r="C113" s="499"/>
      <c r="D113" s="432"/>
      <c r="E113" s="433"/>
      <c r="F113" s="423">
        <f>-'3. CF'!F15</f>
        <v>0</v>
      </c>
      <c r="G113" s="423">
        <f>-'3. CF'!G15</f>
        <v>0</v>
      </c>
      <c r="H113" s="423">
        <f>-'3. CF'!H15</f>
        <v>0</v>
      </c>
      <c r="I113" s="423">
        <f>-'3. CF'!I15</f>
        <v>0</v>
      </c>
      <c r="J113" s="423">
        <f>-'3. CF'!J15</f>
        <v>0</v>
      </c>
      <c r="K113" s="423">
        <f>-'3. CF'!K15</f>
        <v>0</v>
      </c>
      <c r="L113" s="423">
        <f>-'3. CF'!L15</f>
        <v>0</v>
      </c>
      <c r="M113" s="423">
        <f>-'3. CF'!M15</f>
        <v>0</v>
      </c>
      <c r="N113" s="423">
        <f>-'3. CF'!N15</f>
        <v>0</v>
      </c>
      <c r="O113" s="423">
        <f>-'3. CF'!O15</f>
        <v>0</v>
      </c>
      <c r="P113" s="423">
        <f>-'3. CF'!P15</f>
        <v>0</v>
      </c>
      <c r="Q113" s="423">
        <f>-'3. CF'!Q15</f>
        <v>0</v>
      </c>
      <c r="R113" s="423">
        <f>-'3. CF'!R15</f>
        <v>0</v>
      </c>
      <c r="S113" s="423">
        <f>-'3. CF'!S15</f>
        <v>0</v>
      </c>
      <c r="T113" s="423">
        <f>-'3. CF'!T15</f>
        <v>0</v>
      </c>
      <c r="U113" s="423">
        <f>-'3. CF'!U15</f>
        <v>0</v>
      </c>
      <c r="V113" s="423">
        <f>-'3. CF'!V15</f>
        <v>0</v>
      </c>
      <c r="W113" s="423">
        <f>-'3. CF'!W15</f>
        <v>0</v>
      </c>
      <c r="X113" s="423">
        <f>-'3. CF'!X15</f>
        <v>0</v>
      </c>
      <c r="Y113" s="423">
        <f>-'3. CF'!Y15</f>
        <v>0</v>
      </c>
      <c r="Z113" s="423">
        <f>-'3. CF'!Z15</f>
        <v>0</v>
      </c>
      <c r="AA113" s="423">
        <f>-'3. CF'!AA15</f>
        <v>0</v>
      </c>
      <c r="AB113" s="423">
        <f>-'3. CF'!AB15</f>
        <v>0</v>
      </c>
      <c r="AC113" s="423">
        <f>-'3. CF'!AC15</f>
        <v>0</v>
      </c>
      <c r="AD113" s="423">
        <f>-'3. CF'!AD15</f>
        <v>0</v>
      </c>
      <c r="AE113" s="423">
        <f>-'3. CF'!AE15</f>
        <v>0</v>
      </c>
      <c r="AF113" s="423">
        <f>-'3. CF'!AF15</f>
        <v>0</v>
      </c>
      <c r="AG113" s="423">
        <f>-'3. CF'!AG15</f>
        <v>0</v>
      </c>
      <c r="AH113" s="423">
        <f>-'3. CF'!AH15</f>
        <v>0</v>
      </c>
      <c r="AI113" s="423">
        <f>-'3. CF'!AI15</f>
        <v>0</v>
      </c>
      <c r="AJ113" s="423">
        <f>-'3. CF'!AJ15</f>
        <v>0</v>
      </c>
      <c r="AK113" s="423">
        <f>-'3. CF'!AK15</f>
        <v>0</v>
      </c>
      <c r="AL113" s="423">
        <f>-'3. CF'!AL15</f>
        <v>0</v>
      </c>
      <c r="AM113" s="423">
        <f>-'3. CF'!AM15</f>
        <v>0</v>
      </c>
      <c r="AN113" s="423">
        <f>-'3. CF'!AN15</f>
        <v>0</v>
      </c>
      <c r="AO113" s="423">
        <f>-'3. CF'!AO15</f>
        <v>0</v>
      </c>
      <c r="AP113" s="423">
        <f>-'3. CF'!AP15</f>
        <v>0</v>
      </c>
      <c r="AQ113" s="423">
        <f>-'3. CF'!AQ15</f>
        <v>0</v>
      </c>
      <c r="AR113" s="423">
        <f>-'3. CF'!AR15</f>
        <v>0</v>
      </c>
      <c r="AS113" s="423">
        <f>-'3. CF'!AS15</f>
        <v>0</v>
      </c>
      <c r="AT113" s="423">
        <f>-'3. CF'!AT15</f>
        <v>0</v>
      </c>
      <c r="AU113" s="423">
        <f>-'3. CF'!AU15</f>
        <v>0</v>
      </c>
      <c r="AV113" s="423">
        <f>-'3. CF'!AV15</f>
        <v>0</v>
      </c>
      <c r="AW113" s="423">
        <f>-'3. CF'!AW15</f>
        <v>0</v>
      </c>
      <c r="AX113" s="423">
        <f>-'3. CF'!AX15</f>
        <v>0</v>
      </c>
      <c r="AY113" s="423">
        <f>-'3. CF'!AY15</f>
        <v>0</v>
      </c>
      <c r="AZ113" s="423">
        <f>-'3. CF'!AZ15</f>
        <v>0</v>
      </c>
      <c r="BA113" s="423">
        <f>-'3. CF'!BA15</f>
        <v>0</v>
      </c>
      <c r="BB113" s="423">
        <f>-'3. CF'!BB15</f>
        <v>0</v>
      </c>
      <c r="BC113" s="423">
        <f>-'3. CF'!BC15</f>
        <v>0</v>
      </c>
      <c r="BD113" s="423">
        <f>-'3. CF'!BD15</f>
        <v>0</v>
      </c>
      <c r="BE113" s="423">
        <f>-'3. CF'!BE15</f>
        <v>0</v>
      </c>
      <c r="BF113" s="423">
        <f>-'3. CF'!BF15</f>
        <v>0</v>
      </c>
      <c r="BG113" s="423">
        <f>-'3. CF'!BG15</f>
        <v>0</v>
      </c>
      <c r="BH113" s="423">
        <f>-'3. CF'!BH15</f>
        <v>0</v>
      </c>
      <c r="BI113" s="423">
        <f>-'3. CF'!BI15</f>
        <v>0</v>
      </c>
      <c r="BJ113" s="423">
        <f>-'3. CF'!BJ15</f>
        <v>0</v>
      </c>
      <c r="BK113" s="423">
        <f>-'3. CF'!BK15</f>
        <v>0</v>
      </c>
      <c r="BL113" s="423">
        <f>-'3. CF'!BL15</f>
        <v>0</v>
      </c>
      <c r="BM113" s="423">
        <f>-'3. CF'!BM15</f>
        <v>0</v>
      </c>
      <c r="BN113" s="423">
        <f>-'3. CF'!BN15</f>
        <v>0</v>
      </c>
      <c r="BO113" s="423">
        <f>-'3. CF'!BO15</f>
        <v>0</v>
      </c>
      <c r="BP113" s="423">
        <f>-'3. CF'!BP15</f>
        <v>0</v>
      </c>
      <c r="BQ113" s="423">
        <f>-'3. CF'!BQ15</f>
        <v>0</v>
      </c>
      <c r="BR113" s="423">
        <f>-'3. CF'!BR15</f>
        <v>0</v>
      </c>
      <c r="BS113" s="423">
        <f>-'3. CF'!BS15</f>
        <v>0</v>
      </c>
      <c r="BT113" s="423">
        <f>-'3. CF'!BT15</f>
        <v>0</v>
      </c>
      <c r="BU113" s="423">
        <f>-'3. CF'!BU15</f>
        <v>0</v>
      </c>
    </row>
    <row r="114" spans="1:73" s="22" customFormat="1" x14ac:dyDescent="0.3">
      <c r="B114" s="427"/>
      <c r="C114" s="505"/>
      <c r="D114" s="315"/>
      <c r="E114" s="428"/>
      <c r="F114" s="429"/>
      <c r="G114" s="429"/>
      <c r="H114" s="429"/>
      <c r="I114" s="429"/>
      <c r="J114" s="429"/>
      <c r="K114" s="429"/>
      <c r="L114" s="429"/>
      <c r="M114" s="429"/>
      <c r="N114" s="429"/>
      <c r="O114" s="429"/>
      <c r="P114" s="429"/>
      <c r="Q114" s="429"/>
      <c r="R114" s="429"/>
      <c r="S114" s="429"/>
      <c r="T114" s="429"/>
      <c r="U114" s="429"/>
      <c r="V114" s="429"/>
      <c r="W114" s="429"/>
      <c r="X114" s="429"/>
      <c r="Y114" s="429"/>
      <c r="Z114" s="429"/>
      <c r="AA114" s="429"/>
      <c r="AB114" s="429"/>
      <c r="AC114" s="429"/>
      <c r="AD114" s="429"/>
      <c r="AE114" s="429"/>
      <c r="AF114" s="429"/>
      <c r="AG114" s="429"/>
      <c r="AH114" s="429"/>
      <c r="AI114" s="429"/>
      <c r="AJ114" s="429"/>
      <c r="AK114" s="429"/>
      <c r="AL114" s="429"/>
      <c r="AM114" s="429"/>
      <c r="AN114" s="429"/>
      <c r="AO114" s="429"/>
      <c r="AP114" s="429"/>
      <c r="AQ114" s="429"/>
      <c r="AR114" s="429"/>
      <c r="AS114" s="429"/>
      <c r="AT114" s="429"/>
      <c r="AU114" s="429"/>
      <c r="AV114" s="429"/>
      <c r="AW114" s="429"/>
      <c r="AX114" s="429"/>
      <c r="AY114" s="429"/>
      <c r="AZ114" s="429"/>
      <c r="BA114" s="429"/>
      <c r="BB114" s="429"/>
      <c r="BC114" s="429"/>
      <c r="BD114" s="429"/>
      <c r="BE114" s="429"/>
      <c r="BF114" s="429"/>
      <c r="BG114" s="429"/>
      <c r="BH114" s="429"/>
      <c r="BI114" s="429"/>
      <c r="BJ114" s="429"/>
      <c r="BK114" s="429"/>
      <c r="BL114" s="429"/>
      <c r="BM114" s="429"/>
      <c r="BN114" s="429"/>
      <c r="BO114" s="429"/>
      <c r="BP114" s="429"/>
      <c r="BQ114" s="429"/>
      <c r="BR114" s="429"/>
      <c r="BS114" s="429"/>
      <c r="BT114" s="429"/>
      <c r="BU114" s="429"/>
    </row>
    <row r="115" spans="1:73" ht="15" x14ac:dyDescent="0.35">
      <c r="A115" s="435" t="s">
        <v>58</v>
      </c>
      <c r="B115" s="431"/>
      <c r="C115" s="499"/>
      <c r="D115" s="432"/>
      <c r="E115" s="433"/>
      <c r="F115" s="418" t="str">
        <f>'2. P&amp;L'!F85</f>
        <v/>
      </c>
      <c r="G115" s="418" t="str">
        <f>'2. P&amp;L'!G85</f>
        <v/>
      </c>
      <c r="H115" s="418" t="str">
        <f>'2. P&amp;L'!H85</f>
        <v/>
      </c>
      <c r="I115" s="418" t="str">
        <f>'2. P&amp;L'!I85</f>
        <v/>
      </c>
      <c r="J115" s="418" t="str">
        <f>'2. P&amp;L'!J85</f>
        <v/>
      </c>
      <c r="K115" s="418" t="str">
        <f>'2. P&amp;L'!K85</f>
        <v/>
      </c>
      <c r="L115" s="418" t="str">
        <f>'2. P&amp;L'!L85</f>
        <v/>
      </c>
      <c r="M115" s="418" t="str">
        <f>'2. P&amp;L'!M85</f>
        <v/>
      </c>
      <c r="N115" s="418" t="str">
        <f>'2. P&amp;L'!N85</f>
        <v/>
      </c>
      <c r="O115" s="418" t="str">
        <f>'2. P&amp;L'!O85</f>
        <v/>
      </c>
      <c r="P115" s="418" t="str">
        <f>'2. P&amp;L'!P85</f>
        <v/>
      </c>
      <c r="Q115" s="418" t="str">
        <f>'2. P&amp;L'!Q85</f>
        <v/>
      </c>
      <c r="R115" s="418" t="str">
        <f>'2. P&amp;L'!R85</f>
        <v/>
      </c>
      <c r="S115" s="418" t="str">
        <f>'2. P&amp;L'!S85</f>
        <v/>
      </c>
      <c r="T115" s="418" t="str">
        <f>'2. P&amp;L'!T85</f>
        <v/>
      </c>
      <c r="U115" s="418" t="str">
        <f>'2. P&amp;L'!U85</f>
        <v/>
      </c>
      <c r="V115" s="418" t="str">
        <f>'2. P&amp;L'!V85</f>
        <v/>
      </c>
      <c r="W115" s="418" t="str">
        <f>'2. P&amp;L'!W85</f>
        <v/>
      </c>
      <c r="X115" s="418" t="str">
        <f>'2. P&amp;L'!X85</f>
        <v/>
      </c>
      <c r="Y115" s="418" t="str">
        <f>'2. P&amp;L'!Y85</f>
        <v/>
      </c>
      <c r="Z115" s="418" t="str">
        <f>'2. P&amp;L'!Z85</f>
        <v/>
      </c>
      <c r="AA115" s="418" t="str">
        <f>'2. P&amp;L'!AA85</f>
        <v/>
      </c>
      <c r="AB115" s="418" t="str">
        <f>'2. P&amp;L'!AB85</f>
        <v/>
      </c>
      <c r="AC115" s="418" t="str">
        <f>'2. P&amp;L'!AC85</f>
        <v/>
      </c>
      <c r="AD115" s="418" t="str">
        <f>'2. P&amp;L'!AD85</f>
        <v/>
      </c>
      <c r="AE115" s="418" t="str">
        <f>'2. P&amp;L'!AE85</f>
        <v/>
      </c>
      <c r="AF115" s="418" t="str">
        <f>'2. P&amp;L'!AF85</f>
        <v/>
      </c>
      <c r="AG115" s="418" t="str">
        <f>'2. P&amp;L'!AG85</f>
        <v/>
      </c>
      <c r="AH115" s="418" t="str">
        <f>'2. P&amp;L'!AH85</f>
        <v/>
      </c>
      <c r="AI115" s="418" t="str">
        <f>'2. P&amp;L'!AI85</f>
        <v/>
      </c>
      <c r="AJ115" s="418" t="str">
        <f>'2. P&amp;L'!AJ85</f>
        <v/>
      </c>
      <c r="AK115" s="418" t="str">
        <f>'2. P&amp;L'!AK85</f>
        <v/>
      </c>
      <c r="AL115" s="418" t="str">
        <f>'2. P&amp;L'!AL85</f>
        <v/>
      </c>
      <c r="AM115" s="418" t="str">
        <f>'2. P&amp;L'!AM85</f>
        <v/>
      </c>
      <c r="AN115" s="418" t="str">
        <f>'2. P&amp;L'!AN85</f>
        <v/>
      </c>
      <c r="AO115" s="418" t="str">
        <f>'2. P&amp;L'!AO85</f>
        <v/>
      </c>
      <c r="AP115" s="418" t="str">
        <f>'2. P&amp;L'!AP85</f>
        <v/>
      </c>
      <c r="AQ115" s="418" t="str">
        <f>'2. P&amp;L'!AQ85</f>
        <v/>
      </c>
      <c r="AR115" s="418" t="str">
        <f>'2. P&amp;L'!AR85</f>
        <v/>
      </c>
      <c r="AS115" s="418" t="str">
        <f>'2. P&amp;L'!AS85</f>
        <v/>
      </c>
      <c r="AT115" s="418" t="str">
        <f>'2. P&amp;L'!AT85</f>
        <v/>
      </c>
      <c r="AU115" s="418" t="str">
        <f>'2. P&amp;L'!AU85</f>
        <v/>
      </c>
      <c r="AV115" s="418" t="str">
        <f>'2. P&amp;L'!AV85</f>
        <v/>
      </c>
      <c r="AW115" s="418" t="str">
        <f>'2. P&amp;L'!AW85</f>
        <v/>
      </c>
      <c r="AX115" s="418" t="str">
        <f>'2. P&amp;L'!AX85</f>
        <v/>
      </c>
      <c r="AY115" s="418" t="str">
        <f>'2. P&amp;L'!AY85</f>
        <v/>
      </c>
      <c r="AZ115" s="418" t="str">
        <f>'2. P&amp;L'!AZ85</f>
        <v/>
      </c>
      <c r="BA115" s="418" t="str">
        <f>'2. P&amp;L'!BA85</f>
        <v/>
      </c>
      <c r="BB115" s="418" t="str">
        <f>'2. P&amp;L'!BB85</f>
        <v/>
      </c>
      <c r="BC115" s="418" t="str">
        <f>'2. P&amp;L'!BC85</f>
        <v/>
      </c>
      <c r="BD115" s="418" t="str">
        <f>'2. P&amp;L'!BD85</f>
        <v/>
      </c>
      <c r="BE115" s="418" t="str">
        <f>'2. P&amp;L'!BE85</f>
        <v/>
      </c>
      <c r="BF115" s="418" t="str">
        <f>'2. P&amp;L'!BF85</f>
        <v/>
      </c>
      <c r="BG115" s="418" t="str">
        <f>'2. P&amp;L'!BG85</f>
        <v/>
      </c>
      <c r="BH115" s="418" t="str">
        <f>'2. P&amp;L'!BH85</f>
        <v/>
      </c>
      <c r="BI115" s="418" t="str">
        <f>'2. P&amp;L'!BI85</f>
        <v/>
      </c>
      <c r="BJ115" s="418" t="str">
        <f>'2. P&amp;L'!BJ85</f>
        <v/>
      </c>
      <c r="BK115" s="418" t="str">
        <f>'2. P&amp;L'!BK85</f>
        <v/>
      </c>
      <c r="BL115" s="418" t="str">
        <f>'2. P&amp;L'!BL85</f>
        <v/>
      </c>
      <c r="BM115" s="418" t="str">
        <f>'2. P&amp;L'!BM85</f>
        <v/>
      </c>
      <c r="BN115" s="418" t="str">
        <f>'2. P&amp;L'!BN85</f>
        <v/>
      </c>
      <c r="BO115" s="418" t="str">
        <f>'2. P&amp;L'!BO85</f>
        <v/>
      </c>
      <c r="BP115" s="418" t="str">
        <f>'2. P&amp;L'!BP85</f>
        <v/>
      </c>
      <c r="BQ115" s="418" t="str">
        <f>'2. P&amp;L'!BQ85</f>
        <v/>
      </c>
      <c r="BR115" s="418" t="str">
        <f>'2. P&amp;L'!BR85</f>
        <v/>
      </c>
      <c r="BS115" s="418" t="str">
        <f>'2. P&amp;L'!BS85</f>
        <v/>
      </c>
      <c r="BT115" s="418" t="str">
        <f>'2. P&amp;L'!BT85</f>
        <v/>
      </c>
      <c r="BU115" s="418" t="str">
        <f>'2. P&amp;L'!BU85</f>
        <v/>
      </c>
    </row>
    <row r="116" spans="1:73" ht="15" x14ac:dyDescent="0.35">
      <c r="A116" s="434" t="s">
        <v>56</v>
      </c>
      <c r="B116" s="431"/>
      <c r="C116" s="499"/>
      <c r="D116" s="432"/>
      <c r="E116" s="433"/>
      <c r="F116" s="418" t="str">
        <f>'2. P&amp;L'!F118</f>
        <v/>
      </c>
      <c r="G116" s="418" t="str">
        <f>'2. P&amp;L'!G118</f>
        <v/>
      </c>
      <c r="H116" s="418" t="str">
        <f>'2. P&amp;L'!H118</f>
        <v/>
      </c>
      <c r="I116" s="418" t="str">
        <f>'2. P&amp;L'!I118</f>
        <v/>
      </c>
      <c r="J116" s="418" t="str">
        <f>'2. P&amp;L'!J118</f>
        <v/>
      </c>
      <c r="K116" s="418" t="str">
        <f>'2. P&amp;L'!K118</f>
        <v/>
      </c>
      <c r="L116" s="418" t="str">
        <f>'2. P&amp;L'!L118</f>
        <v/>
      </c>
      <c r="M116" s="418" t="str">
        <f>'2. P&amp;L'!M118</f>
        <v/>
      </c>
      <c r="N116" s="418" t="str">
        <f>'2. P&amp;L'!N118</f>
        <v/>
      </c>
      <c r="O116" s="418" t="str">
        <f>'2. P&amp;L'!O118</f>
        <v/>
      </c>
      <c r="P116" s="418" t="str">
        <f>'2. P&amp;L'!P118</f>
        <v/>
      </c>
      <c r="Q116" s="418" t="str">
        <f>'2. P&amp;L'!Q118</f>
        <v/>
      </c>
      <c r="R116" s="418" t="str">
        <f>'2. P&amp;L'!R118</f>
        <v/>
      </c>
      <c r="S116" s="418" t="str">
        <f>'2. P&amp;L'!S118</f>
        <v/>
      </c>
      <c r="T116" s="418" t="str">
        <f>'2. P&amp;L'!T118</f>
        <v/>
      </c>
      <c r="U116" s="418" t="str">
        <f>'2. P&amp;L'!U118</f>
        <v/>
      </c>
      <c r="V116" s="418" t="str">
        <f>'2. P&amp;L'!V118</f>
        <v/>
      </c>
      <c r="W116" s="418" t="str">
        <f>'2. P&amp;L'!W118</f>
        <v/>
      </c>
      <c r="X116" s="418" t="str">
        <f>'2. P&amp;L'!X118</f>
        <v/>
      </c>
      <c r="Y116" s="418" t="str">
        <f>'2. P&amp;L'!Y118</f>
        <v/>
      </c>
      <c r="Z116" s="418" t="str">
        <f>'2. P&amp;L'!Z118</f>
        <v/>
      </c>
      <c r="AA116" s="418" t="str">
        <f>'2. P&amp;L'!AA118</f>
        <v/>
      </c>
      <c r="AB116" s="418" t="str">
        <f>'2. P&amp;L'!AB118</f>
        <v/>
      </c>
      <c r="AC116" s="418" t="str">
        <f>'2. P&amp;L'!AC118</f>
        <v/>
      </c>
      <c r="AD116" s="418" t="str">
        <f>'2. P&amp;L'!AD118</f>
        <v/>
      </c>
      <c r="AE116" s="418" t="str">
        <f>'2. P&amp;L'!AE118</f>
        <v/>
      </c>
      <c r="AF116" s="418" t="str">
        <f>'2. P&amp;L'!AF118</f>
        <v/>
      </c>
      <c r="AG116" s="418" t="str">
        <f>'2. P&amp;L'!AG118</f>
        <v/>
      </c>
      <c r="AH116" s="418" t="str">
        <f>'2. P&amp;L'!AH118</f>
        <v/>
      </c>
      <c r="AI116" s="418" t="str">
        <f>'2. P&amp;L'!AI118</f>
        <v/>
      </c>
      <c r="AJ116" s="418" t="str">
        <f>'2. P&amp;L'!AJ118</f>
        <v/>
      </c>
      <c r="AK116" s="418" t="str">
        <f>'2. P&amp;L'!AK118</f>
        <v/>
      </c>
      <c r="AL116" s="418" t="str">
        <f>'2. P&amp;L'!AL118</f>
        <v/>
      </c>
      <c r="AM116" s="418" t="str">
        <f>'2. P&amp;L'!AM118</f>
        <v/>
      </c>
      <c r="AN116" s="418" t="str">
        <f>'2. P&amp;L'!AN118</f>
        <v/>
      </c>
      <c r="AO116" s="418" t="str">
        <f>'2. P&amp;L'!AO118</f>
        <v/>
      </c>
      <c r="AP116" s="418" t="str">
        <f>'2. P&amp;L'!AP118</f>
        <v/>
      </c>
      <c r="AQ116" s="418" t="str">
        <f>'2. P&amp;L'!AQ118</f>
        <v/>
      </c>
      <c r="AR116" s="418" t="str">
        <f>'2. P&amp;L'!AR118</f>
        <v/>
      </c>
      <c r="AS116" s="418" t="str">
        <f>'2. P&amp;L'!AS118</f>
        <v/>
      </c>
      <c r="AT116" s="418" t="str">
        <f>'2. P&amp;L'!AT118</f>
        <v/>
      </c>
      <c r="AU116" s="418" t="str">
        <f>'2. P&amp;L'!AU118</f>
        <v/>
      </c>
      <c r="AV116" s="418" t="str">
        <f>'2. P&amp;L'!AV118</f>
        <v/>
      </c>
      <c r="AW116" s="418" t="str">
        <f>'2. P&amp;L'!AW118</f>
        <v/>
      </c>
      <c r="AX116" s="418" t="str">
        <f>'2. P&amp;L'!AX118</f>
        <v/>
      </c>
      <c r="AY116" s="418" t="str">
        <f>'2. P&amp;L'!AY118</f>
        <v/>
      </c>
      <c r="AZ116" s="418" t="str">
        <f>'2. P&amp;L'!AZ118</f>
        <v/>
      </c>
      <c r="BA116" s="418" t="str">
        <f>'2. P&amp;L'!BA118</f>
        <v/>
      </c>
      <c r="BB116" s="418" t="str">
        <f>'2. P&amp;L'!BB118</f>
        <v/>
      </c>
      <c r="BC116" s="418" t="str">
        <f>'2. P&amp;L'!BC118</f>
        <v/>
      </c>
      <c r="BD116" s="418" t="str">
        <f>'2. P&amp;L'!BD118</f>
        <v/>
      </c>
      <c r="BE116" s="418" t="str">
        <f>'2. P&amp;L'!BE118</f>
        <v/>
      </c>
      <c r="BF116" s="418" t="str">
        <f>'2. P&amp;L'!BF118</f>
        <v/>
      </c>
      <c r="BG116" s="418" t="str">
        <f>'2. P&amp;L'!BG118</f>
        <v/>
      </c>
      <c r="BH116" s="418" t="str">
        <f>'2. P&amp;L'!BH118</f>
        <v/>
      </c>
      <c r="BI116" s="418" t="str">
        <f>'2. P&amp;L'!BI118</f>
        <v/>
      </c>
      <c r="BJ116" s="418" t="str">
        <f>'2. P&amp;L'!BJ118</f>
        <v/>
      </c>
      <c r="BK116" s="418" t="str">
        <f>'2. P&amp;L'!BK118</f>
        <v/>
      </c>
      <c r="BL116" s="418" t="str">
        <f>'2. P&amp;L'!BL118</f>
        <v/>
      </c>
      <c r="BM116" s="418" t="str">
        <f>'2. P&amp;L'!BM118</f>
        <v/>
      </c>
      <c r="BN116" s="418" t="str">
        <f>'2. P&amp;L'!BN118</f>
        <v/>
      </c>
      <c r="BO116" s="418" t="str">
        <f>'2. P&amp;L'!BO118</f>
        <v/>
      </c>
      <c r="BP116" s="418" t="str">
        <f>'2. P&amp;L'!BP118</f>
        <v/>
      </c>
      <c r="BQ116" s="418" t="str">
        <f>'2. P&amp;L'!BQ118</f>
        <v/>
      </c>
      <c r="BR116" s="418" t="str">
        <f>'2. P&amp;L'!BR118</f>
        <v/>
      </c>
      <c r="BS116" s="418" t="str">
        <f>'2. P&amp;L'!BS118</f>
        <v/>
      </c>
      <c r="BT116" s="418" t="str">
        <f>'2. P&amp;L'!BT118</f>
        <v/>
      </c>
      <c r="BU116" s="418" t="str">
        <f>'2. P&amp;L'!BU118</f>
        <v/>
      </c>
    </row>
    <row r="117" spans="1:73" ht="15" x14ac:dyDescent="0.35">
      <c r="A117" s="434" t="s">
        <v>57</v>
      </c>
      <c r="B117" s="431"/>
      <c r="C117" s="499"/>
      <c r="D117" s="432"/>
      <c r="E117" s="433"/>
      <c r="F117" s="424" t="str">
        <f>IFERROR(F106/-F108,"")</f>
        <v/>
      </c>
      <c r="G117" s="424" t="str">
        <f>IFERROR(G106/-G108,"")</f>
        <v/>
      </c>
      <c r="H117" s="424" t="str">
        <f>IFERROR(H106/-H108,"")</f>
        <v/>
      </c>
      <c r="I117" s="424" t="str">
        <f>IFERROR(I106/-I108,"")</f>
        <v/>
      </c>
      <c r="J117" s="424" t="str">
        <f t="shared" ref="J117:Y117" si="30">IFERROR(J106/-J108,"")</f>
        <v/>
      </c>
      <c r="K117" s="424" t="str">
        <f t="shared" si="30"/>
        <v/>
      </c>
      <c r="L117" s="424" t="str">
        <f t="shared" si="30"/>
        <v/>
      </c>
      <c r="M117" s="424" t="str">
        <f t="shared" si="30"/>
        <v/>
      </c>
      <c r="N117" s="424" t="str">
        <f t="shared" si="30"/>
        <v/>
      </c>
      <c r="O117" s="424" t="str">
        <f t="shared" si="30"/>
        <v/>
      </c>
      <c r="P117" s="424" t="str">
        <f t="shared" si="30"/>
        <v/>
      </c>
      <c r="Q117" s="424" t="str">
        <f t="shared" si="30"/>
        <v/>
      </c>
      <c r="R117" s="424" t="str">
        <f t="shared" si="30"/>
        <v/>
      </c>
      <c r="S117" s="424" t="str">
        <f t="shared" si="30"/>
        <v/>
      </c>
      <c r="T117" s="424" t="str">
        <f t="shared" si="30"/>
        <v/>
      </c>
      <c r="U117" s="424" t="str">
        <f t="shared" si="30"/>
        <v/>
      </c>
      <c r="V117" s="424" t="str">
        <f t="shared" si="30"/>
        <v/>
      </c>
      <c r="W117" s="424" t="str">
        <f t="shared" si="30"/>
        <v/>
      </c>
      <c r="X117" s="424" t="str">
        <f t="shared" si="30"/>
        <v/>
      </c>
      <c r="Y117" s="424" t="str">
        <f t="shared" si="30"/>
        <v/>
      </c>
      <c r="Z117" s="424" t="str">
        <f t="shared" ref="Z117:BU117" si="31">IFERROR(Z106/-Z108,"")</f>
        <v/>
      </c>
      <c r="AA117" s="424" t="str">
        <f t="shared" si="31"/>
        <v/>
      </c>
      <c r="AB117" s="424" t="str">
        <f t="shared" ref="AB117:AD117" si="32">IFERROR(AB106/-AB108,"")</f>
        <v/>
      </c>
      <c r="AC117" s="424" t="str">
        <f t="shared" si="32"/>
        <v/>
      </c>
      <c r="AD117" s="424" t="str">
        <f t="shared" si="32"/>
        <v/>
      </c>
      <c r="AE117" s="424" t="str">
        <f t="shared" si="31"/>
        <v/>
      </c>
      <c r="AF117" s="424" t="str">
        <f t="shared" si="31"/>
        <v/>
      </c>
      <c r="AG117" s="424" t="str">
        <f t="shared" si="31"/>
        <v/>
      </c>
      <c r="AH117" s="424" t="str">
        <f t="shared" si="31"/>
        <v/>
      </c>
      <c r="AI117" s="424" t="str">
        <f t="shared" si="31"/>
        <v/>
      </c>
      <c r="AJ117" s="424" t="str">
        <f t="shared" si="31"/>
        <v/>
      </c>
      <c r="AK117" s="424" t="str">
        <f t="shared" si="31"/>
        <v/>
      </c>
      <c r="AL117" s="424" t="str">
        <f t="shared" si="31"/>
        <v/>
      </c>
      <c r="AM117" s="424" t="str">
        <f t="shared" si="31"/>
        <v/>
      </c>
      <c r="AN117" s="424" t="str">
        <f t="shared" si="31"/>
        <v/>
      </c>
      <c r="AO117" s="424" t="str">
        <f t="shared" si="31"/>
        <v/>
      </c>
      <c r="AP117" s="424" t="str">
        <f t="shared" si="31"/>
        <v/>
      </c>
      <c r="AQ117" s="424" t="str">
        <f t="shared" si="31"/>
        <v/>
      </c>
      <c r="AR117" s="424" t="str">
        <f t="shared" si="31"/>
        <v/>
      </c>
      <c r="AS117" s="424" t="str">
        <f t="shared" si="31"/>
        <v/>
      </c>
      <c r="AT117" s="424" t="str">
        <f t="shared" si="31"/>
        <v/>
      </c>
      <c r="AU117" s="424" t="str">
        <f t="shared" si="31"/>
        <v/>
      </c>
      <c r="AV117" s="424" t="str">
        <f t="shared" si="31"/>
        <v/>
      </c>
      <c r="AW117" s="424" t="str">
        <f t="shared" si="31"/>
        <v/>
      </c>
      <c r="AX117" s="424" t="str">
        <f t="shared" si="31"/>
        <v/>
      </c>
      <c r="AY117" s="424" t="str">
        <f t="shared" si="31"/>
        <v/>
      </c>
      <c r="AZ117" s="424" t="str">
        <f t="shared" si="31"/>
        <v/>
      </c>
      <c r="BA117" s="424" t="str">
        <f t="shared" si="31"/>
        <v/>
      </c>
      <c r="BB117" s="424" t="str">
        <f t="shared" si="31"/>
        <v/>
      </c>
      <c r="BC117" s="424" t="str">
        <f t="shared" si="31"/>
        <v/>
      </c>
      <c r="BD117" s="424" t="str">
        <f t="shared" si="31"/>
        <v/>
      </c>
      <c r="BE117" s="424" t="str">
        <f t="shared" si="31"/>
        <v/>
      </c>
      <c r="BF117" s="424" t="str">
        <f t="shared" si="31"/>
        <v/>
      </c>
      <c r="BG117" s="424" t="str">
        <f t="shared" si="31"/>
        <v/>
      </c>
      <c r="BH117" s="424" t="str">
        <f t="shared" si="31"/>
        <v/>
      </c>
      <c r="BI117" s="424" t="str">
        <f t="shared" si="31"/>
        <v/>
      </c>
      <c r="BJ117" s="424" t="str">
        <f t="shared" si="31"/>
        <v/>
      </c>
      <c r="BK117" s="424" t="str">
        <f t="shared" si="31"/>
        <v/>
      </c>
      <c r="BL117" s="424" t="str">
        <f t="shared" si="31"/>
        <v/>
      </c>
      <c r="BM117" s="424" t="str">
        <f t="shared" si="31"/>
        <v/>
      </c>
      <c r="BN117" s="424" t="str">
        <f t="shared" si="31"/>
        <v/>
      </c>
      <c r="BO117" s="424" t="str">
        <f t="shared" si="31"/>
        <v/>
      </c>
      <c r="BP117" s="424" t="str">
        <f t="shared" si="31"/>
        <v/>
      </c>
      <c r="BQ117" s="424" t="str">
        <f t="shared" si="31"/>
        <v/>
      </c>
      <c r="BR117" s="424" t="str">
        <f t="shared" si="31"/>
        <v/>
      </c>
      <c r="BS117" s="424" t="str">
        <f t="shared" si="31"/>
        <v/>
      </c>
      <c r="BT117" s="424" t="str">
        <f t="shared" si="31"/>
        <v/>
      </c>
      <c r="BU117" s="424" t="str">
        <f t="shared" si="31"/>
        <v/>
      </c>
    </row>
    <row r="118" spans="1:73" ht="15" x14ac:dyDescent="0.35">
      <c r="A118" s="434" t="s">
        <v>59</v>
      </c>
      <c r="B118" s="431"/>
      <c r="C118" s="499"/>
      <c r="D118" s="432"/>
      <c r="E118" s="433"/>
      <c r="F118" s="424" t="str">
        <f t="shared" ref="F118:AK118" si="33">IFERROR(F69/F106,"")</f>
        <v/>
      </c>
      <c r="G118" s="424" t="str">
        <f t="shared" si="33"/>
        <v/>
      </c>
      <c r="H118" s="424" t="str">
        <f t="shared" si="33"/>
        <v/>
      </c>
      <c r="I118" s="424" t="str">
        <f t="shared" si="33"/>
        <v/>
      </c>
      <c r="J118" s="424" t="str">
        <f t="shared" si="33"/>
        <v/>
      </c>
      <c r="K118" s="424" t="str">
        <f t="shared" si="33"/>
        <v/>
      </c>
      <c r="L118" s="424" t="str">
        <f t="shared" si="33"/>
        <v/>
      </c>
      <c r="M118" s="424" t="str">
        <f t="shared" si="33"/>
        <v/>
      </c>
      <c r="N118" s="424" t="str">
        <f t="shared" si="33"/>
        <v/>
      </c>
      <c r="O118" s="424" t="str">
        <f t="shared" si="33"/>
        <v/>
      </c>
      <c r="P118" s="424" t="str">
        <f t="shared" si="33"/>
        <v/>
      </c>
      <c r="Q118" s="424" t="str">
        <f t="shared" si="33"/>
        <v/>
      </c>
      <c r="R118" s="424" t="str">
        <f t="shared" si="33"/>
        <v/>
      </c>
      <c r="S118" s="424" t="str">
        <f t="shared" si="33"/>
        <v/>
      </c>
      <c r="T118" s="424" t="str">
        <f t="shared" si="33"/>
        <v/>
      </c>
      <c r="U118" s="424" t="str">
        <f t="shared" si="33"/>
        <v/>
      </c>
      <c r="V118" s="424" t="str">
        <f t="shared" si="33"/>
        <v/>
      </c>
      <c r="W118" s="424" t="str">
        <f t="shared" si="33"/>
        <v/>
      </c>
      <c r="X118" s="424" t="str">
        <f t="shared" si="33"/>
        <v/>
      </c>
      <c r="Y118" s="424" t="str">
        <f t="shared" si="33"/>
        <v/>
      </c>
      <c r="Z118" s="424" t="str">
        <f t="shared" si="33"/>
        <v/>
      </c>
      <c r="AA118" s="424" t="str">
        <f t="shared" si="33"/>
        <v/>
      </c>
      <c r="AB118" s="424" t="str">
        <f t="shared" si="33"/>
        <v/>
      </c>
      <c r="AC118" s="424" t="str">
        <f t="shared" si="33"/>
        <v/>
      </c>
      <c r="AD118" s="424" t="str">
        <f t="shared" si="33"/>
        <v/>
      </c>
      <c r="AE118" s="424" t="str">
        <f t="shared" si="33"/>
        <v/>
      </c>
      <c r="AF118" s="424" t="str">
        <f t="shared" si="33"/>
        <v/>
      </c>
      <c r="AG118" s="424" t="str">
        <f t="shared" si="33"/>
        <v/>
      </c>
      <c r="AH118" s="424" t="str">
        <f t="shared" si="33"/>
        <v/>
      </c>
      <c r="AI118" s="424" t="str">
        <f t="shared" si="33"/>
        <v/>
      </c>
      <c r="AJ118" s="424" t="str">
        <f t="shared" si="33"/>
        <v/>
      </c>
      <c r="AK118" s="424" t="str">
        <f t="shared" si="33"/>
        <v/>
      </c>
      <c r="AL118" s="424" t="str">
        <f t="shared" ref="AL118:BQ118" si="34">IFERROR(AL69/AL106,"")</f>
        <v/>
      </c>
      <c r="AM118" s="424" t="str">
        <f t="shared" si="34"/>
        <v/>
      </c>
      <c r="AN118" s="424" t="str">
        <f t="shared" si="34"/>
        <v/>
      </c>
      <c r="AO118" s="424" t="str">
        <f t="shared" si="34"/>
        <v/>
      </c>
      <c r="AP118" s="424" t="str">
        <f t="shared" si="34"/>
        <v/>
      </c>
      <c r="AQ118" s="424" t="str">
        <f t="shared" si="34"/>
        <v/>
      </c>
      <c r="AR118" s="424" t="str">
        <f t="shared" si="34"/>
        <v/>
      </c>
      <c r="AS118" s="424" t="str">
        <f t="shared" si="34"/>
        <v/>
      </c>
      <c r="AT118" s="424" t="str">
        <f t="shared" si="34"/>
        <v/>
      </c>
      <c r="AU118" s="424" t="str">
        <f t="shared" si="34"/>
        <v/>
      </c>
      <c r="AV118" s="424" t="str">
        <f t="shared" si="34"/>
        <v/>
      </c>
      <c r="AW118" s="424" t="str">
        <f t="shared" si="34"/>
        <v/>
      </c>
      <c r="AX118" s="424" t="str">
        <f t="shared" si="34"/>
        <v/>
      </c>
      <c r="AY118" s="424" t="str">
        <f t="shared" si="34"/>
        <v/>
      </c>
      <c r="AZ118" s="424" t="str">
        <f t="shared" si="34"/>
        <v/>
      </c>
      <c r="BA118" s="424" t="str">
        <f t="shared" si="34"/>
        <v/>
      </c>
      <c r="BB118" s="424" t="str">
        <f t="shared" si="34"/>
        <v/>
      </c>
      <c r="BC118" s="424" t="str">
        <f t="shared" si="34"/>
        <v/>
      </c>
      <c r="BD118" s="424" t="str">
        <f t="shared" si="34"/>
        <v/>
      </c>
      <c r="BE118" s="424" t="str">
        <f t="shared" si="34"/>
        <v/>
      </c>
      <c r="BF118" s="424" t="str">
        <f t="shared" si="34"/>
        <v/>
      </c>
      <c r="BG118" s="424" t="str">
        <f t="shared" si="34"/>
        <v/>
      </c>
      <c r="BH118" s="424" t="str">
        <f t="shared" si="34"/>
        <v/>
      </c>
      <c r="BI118" s="424" t="str">
        <f t="shared" si="34"/>
        <v/>
      </c>
      <c r="BJ118" s="424" t="str">
        <f t="shared" si="34"/>
        <v/>
      </c>
      <c r="BK118" s="424" t="str">
        <f t="shared" si="34"/>
        <v/>
      </c>
      <c r="BL118" s="424" t="str">
        <f t="shared" si="34"/>
        <v/>
      </c>
      <c r="BM118" s="424" t="str">
        <f t="shared" si="34"/>
        <v/>
      </c>
      <c r="BN118" s="424" t="str">
        <f t="shared" si="34"/>
        <v/>
      </c>
      <c r="BO118" s="424" t="str">
        <f t="shared" si="34"/>
        <v/>
      </c>
      <c r="BP118" s="424" t="str">
        <f t="shared" si="34"/>
        <v/>
      </c>
      <c r="BQ118" s="424" t="str">
        <f t="shared" si="34"/>
        <v/>
      </c>
      <c r="BR118" s="424" t="str">
        <f t="shared" ref="BR118:BU118" si="35">IFERROR(BR69/BR106,"")</f>
        <v/>
      </c>
      <c r="BS118" s="424" t="str">
        <f t="shared" si="35"/>
        <v/>
      </c>
      <c r="BT118" s="424" t="str">
        <f t="shared" si="35"/>
        <v/>
      </c>
      <c r="BU118" s="424" t="str">
        <f t="shared" si="35"/>
        <v/>
      </c>
    </row>
    <row r="119" spans="1:73" ht="15" x14ac:dyDescent="0.35">
      <c r="A119" s="434" t="s">
        <v>60</v>
      </c>
      <c r="B119" s="431"/>
      <c r="C119" s="499"/>
      <c r="D119" s="432"/>
      <c r="E119" s="433"/>
      <c r="F119" s="425" t="str">
        <f t="shared" ref="F119:AK119" si="36">IFERROR(F69/F110,"")</f>
        <v/>
      </c>
      <c r="G119" s="425" t="str">
        <f t="shared" si="36"/>
        <v/>
      </c>
      <c r="H119" s="425" t="str">
        <f t="shared" si="36"/>
        <v/>
      </c>
      <c r="I119" s="425" t="str">
        <f t="shared" si="36"/>
        <v/>
      </c>
      <c r="J119" s="425" t="str">
        <f t="shared" si="36"/>
        <v/>
      </c>
      <c r="K119" s="425" t="str">
        <f t="shared" si="36"/>
        <v/>
      </c>
      <c r="L119" s="425" t="str">
        <f t="shared" si="36"/>
        <v/>
      </c>
      <c r="M119" s="425" t="str">
        <f t="shared" si="36"/>
        <v/>
      </c>
      <c r="N119" s="425" t="str">
        <f t="shared" si="36"/>
        <v/>
      </c>
      <c r="O119" s="425" t="str">
        <f t="shared" si="36"/>
        <v/>
      </c>
      <c r="P119" s="425" t="str">
        <f t="shared" si="36"/>
        <v/>
      </c>
      <c r="Q119" s="425" t="str">
        <f t="shared" si="36"/>
        <v/>
      </c>
      <c r="R119" s="425" t="str">
        <f t="shared" si="36"/>
        <v/>
      </c>
      <c r="S119" s="425" t="str">
        <f t="shared" si="36"/>
        <v/>
      </c>
      <c r="T119" s="425" t="str">
        <f t="shared" si="36"/>
        <v/>
      </c>
      <c r="U119" s="425" t="str">
        <f t="shared" si="36"/>
        <v/>
      </c>
      <c r="V119" s="425" t="str">
        <f t="shared" si="36"/>
        <v/>
      </c>
      <c r="W119" s="425" t="str">
        <f t="shared" si="36"/>
        <v/>
      </c>
      <c r="X119" s="425" t="str">
        <f t="shared" si="36"/>
        <v/>
      </c>
      <c r="Y119" s="425" t="str">
        <f t="shared" si="36"/>
        <v/>
      </c>
      <c r="Z119" s="425" t="str">
        <f t="shared" si="36"/>
        <v/>
      </c>
      <c r="AA119" s="425" t="str">
        <f t="shared" si="36"/>
        <v/>
      </c>
      <c r="AB119" s="425" t="str">
        <f t="shared" si="36"/>
        <v/>
      </c>
      <c r="AC119" s="425" t="str">
        <f t="shared" si="36"/>
        <v/>
      </c>
      <c r="AD119" s="425" t="str">
        <f t="shared" si="36"/>
        <v/>
      </c>
      <c r="AE119" s="425" t="str">
        <f t="shared" si="36"/>
        <v/>
      </c>
      <c r="AF119" s="425" t="str">
        <f t="shared" si="36"/>
        <v/>
      </c>
      <c r="AG119" s="425" t="str">
        <f t="shared" si="36"/>
        <v/>
      </c>
      <c r="AH119" s="425" t="str">
        <f t="shared" si="36"/>
        <v/>
      </c>
      <c r="AI119" s="425" t="str">
        <f t="shared" si="36"/>
        <v/>
      </c>
      <c r="AJ119" s="425" t="str">
        <f t="shared" si="36"/>
        <v/>
      </c>
      <c r="AK119" s="425" t="str">
        <f t="shared" si="36"/>
        <v/>
      </c>
      <c r="AL119" s="425" t="str">
        <f t="shared" ref="AL119:BQ119" si="37">IFERROR(AL69/AL110,"")</f>
        <v/>
      </c>
      <c r="AM119" s="425" t="str">
        <f t="shared" si="37"/>
        <v/>
      </c>
      <c r="AN119" s="425" t="str">
        <f t="shared" si="37"/>
        <v/>
      </c>
      <c r="AO119" s="425" t="str">
        <f t="shared" si="37"/>
        <v/>
      </c>
      <c r="AP119" s="425" t="str">
        <f t="shared" si="37"/>
        <v/>
      </c>
      <c r="AQ119" s="425" t="str">
        <f t="shared" si="37"/>
        <v/>
      </c>
      <c r="AR119" s="425" t="str">
        <f t="shared" si="37"/>
        <v/>
      </c>
      <c r="AS119" s="425" t="str">
        <f t="shared" si="37"/>
        <v/>
      </c>
      <c r="AT119" s="425" t="str">
        <f t="shared" si="37"/>
        <v/>
      </c>
      <c r="AU119" s="425" t="str">
        <f t="shared" si="37"/>
        <v/>
      </c>
      <c r="AV119" s="425" t="str">
        <f t="shared" si="37"/>
        <v/>
      </c>
      <c r="AW119" s="425" t="str">
        <f t="shared" si="37"/>
        <v/>
      </c>
      <c r="AX119" s="425" t="str">
        <f t="shared" si="37"/>
        <v/>
      </c>
      <c r="AY119" s="425" t="str">
        <f t="shared" si="37"/>
        <v/>
      </c>
      <c r="AZ119" s="425" t="str">
        <f t="shared" si="37"/>
        <v/>
      </c>
      <c r="BA119" s="425" t="str">
        <f t="shared" si="37"/>
        <v/>
      </c>
      <c r="BB119" s="425" t="str">
        <f t="shared" si="37"/>
        <v/>
      </c>
      <c r="BC119" s="425" t="str">
        <f t="shared" si="37"/>
        <v/>
      </c>
      <c r="BD119" s="425" t="str">
        <f t="shared" si="37"/>
        <v/>
      </c>
      <c r="BE119" s="425" t="str">
        <f t="shared" si="37"/>
        <v/>
      </c>
      <c r="BF119" s="425" t="str">
        <f t="shared" si="37"/>
        <v/>
      </c>
      <c r="BG119" s="425" t="str">
        <f t="shared" si="37"/>
        <v/>
      </c>
      <c r="BH119" s="425" t="str">
        <f t="shared" si="37"/>
        <v/>
      </c>
      <c r="BI119" s="425" t="str">
        <f t="shared" si="37"/>
        <v/>
      </c>
      <c r="BJ119" s="425" t="str">
        <f t="shared" si="37"/>
        <v/>
      </c>
      <c r="BK119" s="425" t="str">
        <f t="shared" si="37"/>
        <v/>
      </c>
      <c r="BL119" s="425" t="str">
        <f t="shared" si="37"/>
        <v/>
      </c>
      <c r="BM119" s="425" t="str">
        <f t="shared" si="37"/>
        <v/>
      </c>
      <c r="BN119" s="425" t="str">
        <f t="shared" si="37"/>
        <v/>
      </c>
      <c r="BO119" s="425" t="str">
        <f t="shared" si="37"/>
        <v/>
      </c>
      <c r="BP119" s="425" t="str">
        <f t="shared" si="37"/>
        <v/>
      </c>
      <c r="BQ119" s="425" t="str">
        <f t="shared" si="37"/>
        <v/>
      </c>
      <c r="BR119" s="425" t="str">
        <f t="shared" ref="BR119:BU119" si="38">IFERROR(BR69/BR110,"")</f>
        <v/>
      </c>
      <c r="BS119" s="425" t="str">
        <f t="shared" si="38"/>
        <v/>
      </c>
      <c r="BT119" s="425" t="str">
        <f t="shared" si="38"/>
        <v/>
      </c>
      <c r="BU119" s="425" t="str">
        <f t="shared" si="38"/>
        <v/>
      </c>
    </row>
    <row r="120" spans="1:73" ht="15" x14ac:dyDescent="0.35">
      <c r="A120" s="434" t="s">
        <v>71</v>
      </c>
      <c r="B120" s="431"/>
      <c r="C120" s="499"/>
      <c r="D120" s="432"/>
      <c r="E120" s="433"/>
      <c r="F120" s="425" t="str">
        <f t="shared" ref="F120:AK120" si="39">IFERROR(F111/F67,"")</f>
        <v/>
      </c>
      <c r="G120" s="425" t="str">
        <f t="shared" si="39"/>
        <v/>
      </c>
      <c r="H120" s="425" t="str">
        <f t="shared" si="39"/>
        <v/>
      </c>
      <c r="I120" s="425" t="str">
        <f t="shared" si="39"/>
        <v/>
      </c>
      <c r="J120" s="425" t="str">
        <f t="shared" si="39"/>
        <v/>
      </c>
      <c r="K120" s="425" t="str">
        <f t="shared" si="39"/>
        <v/>
      </c>
      <c r="L120" s="425" t="str">
        <f t="shared" si="39"/>
        <v/>
      </c>
      <c r="M120" s="425" t="str">
        <f t="shared" si="39"/>
        <v/>
      </c>
      <c r="N120" s="425" t="str">
        <f t="shared" si="39"/>
        <v/>
      </c>
      <c r="O120" s="425" t="str">
        <f t="shared" si="39"/>
        <v/>
      </c>
      <c r="P120" s="425" t="str">
        <f t="shared" si="39"/>
        <v/>
      </c>
      <c r="Q120" s="425" t="str">
        <f t="shared" si="39"/>
        <v/>
      </c>
      <c r="R120" s="425" t="str">
        <f t="shared" si="39"/>
        <v/>
      </c>
      <c r="S120" s="425" t="str">
        <f t="shared" si="39"/>
        <v/>
      </c>
      <c r="T120" s="425" t="str">
        <f t="shared" si="39"/>
        <v/>
      </c>
      <c r="U120" s="425" t="str">
        <f t="shared" si="39"/>
        <v/>
      </c>
      <c r="V120" s="425" t="str">
        <f t="shared" si="39"/>
        <v/>
      </c>
      <c r="W120" s="425" t="str">
        <f t="shared" si="39"/>
        <v/>
      </c>
      <c r="X120" s="425" t="str">
        <f t="shared" si="39"/>
        <v/>
      </c>
      <c r="Y120" s="425" t="str">
        <f t="shared" si="39"/>
        <v/>
      </c>
      <c r="Z120" s="425" t="str">
        <f t="shared" si="39"/>
        <v/>
      </c>
      <c r="AA120" s="425" t="str">
        <f t="shared" si="39"/>
        <v/>
      </c>
      <c r="AB120" s="425" t="str">
        <f t="shared" si="39"/>
        <v/>
      </c>
      <c r="AC120" s="425" t="str">
        <f t="shared" si="39"/>
        <v/>
      </c>
      <c r="AD120" s="425" t="str">
        <f t="shared" si="39"/>
        <v/>
      </c>
      <c r="AE120" s="425" t="str">
        <f t="shared" si="39"/>
        <v/>
      </c>
      <c r="AF120" s="425" t="str">
        <f t="shared" si="39"/>
        <v/>
      </c>
      <c r="AG120" s="425" t="str">
        <f t="shared" si="39"/>
        <v/>
      </c>
      <c r="AH120" s="425" t="str">
        <f t="shared" si="39"/>
        <v/>
      </c>
      <c r="AI120" s="425" t="str">
        <f t="shared" si="39"/>
        <v/>
      </c>
      <c r="AJ120" s="425" t="str">
        <f t="shared" si="39"/>
        <v/>
      </c>
      <c r="AK120" s="425" t="str">
        <f t="shared" si="39"/>
        <v/>
      </c>
      <c r="AL120" s="425" t="str">
        <f t="shared" ref="AL120:BQ120" si="40">IFERROR(AL111/AL67,"")</f>
        <v/>
      </c>
      <c r="AM120" s="425" t="str">
        <f t="shared" si="40"/>
        <v/>
      </c>
      <c r="AN120" s="425" t="str">
        <f t="shared" si="40"/>
        <v/>
      </c>
      <c r="AO120" s="425" t="str">
        <f t="shared" si="40"/>
        <v/>
      </c>
      <c r="AP120" s="425" t="str">
        <f t="shared" si="40"/>
        <v/>
      </c>
      <c r="AQ120" s="425" t="str">
        <f t="shared" si="40"/>
        <v/>
      </c>
      <c r="AR120" s="425" t="str">
        <f t="shared" si="40"/>
        <v/>
      </c>
      <c r="AS120" s="425" t="str">
        <f t="shared" si="40"/>
        <v/>
      </c>
      <c r="AT120" s="425" t="str">
        <f t="shared" si="40"/>
        <v/>
      </c>
      <c r="AU120" s="425" t="str">
        <f t="shared" si="40"/>
        <v/>
      </c>
      <c r="AV120" s="425" t="str">
        <f t="shared" si="40"/>
        <v/>
      </c>
      <c r="AW120" s="425" t="str">
        <f t="shared" si="40"/>
        <v/>
      </c>
      <c r="AX120" s="425" t="str">
        <f t="shared" si="40"/>
        <v/>
      </c>
      <c r="AY120" s="425" t="str">
        <f t="shared" si="40"/>
        <v/>
      </c>
      <c r="AZ120" s="425" t="str">
        <f t="shared" si="40"/>
        <v/>
      </c>
      <c r="BA120" s="425" t="str">
        <f t="shared" si="40"/>
        <v/>
      </c>
      <c r="BB120" s="425" t="str">
        <f t="shared" si="40"/>
        <v/>
      </c>
      <c r="BC120" s="425" t="str">
        <f t="shared" si="40"/>
        <v/>
      </c>
      <c r="BD120" s="425" t="str">
        <f t="shared" si="40"/>
        <v/>
      </c>
      <c r="BE120" s="425" t="str">
        <f t="shared" si="40"/>
        <v/>
      </c>
      <c r="BF120" s="425" t="str">
        <f t="shared" si="40"/>
        <v/>
      </c>
      <c r="BG120" s="425" t="str">
        <f t="shared" si="40"/>
        <v/>
      </c>
      <c r="BH120" s="425" t="str">
        <f t="shared" si="40"/>
        <v/>
      </c>
      <c r="BI120" s="425" t="str">
        <f t="shared" si="40"/>
        <v/>
      </c>
      <c r="BJ120" s="425" t="str">
        <f t="shared" si="40"/>
        <v/>
      </c>
      <c r="BK120" s="425" t="str">
        <f t="shared" si="40"/>
        <v/>
      </c>
      <c r="BL120" s="425" t="str">
        <f t="shared" si="40"/>
        <v/>
      </c>
      <c r="BM120" s="425" t="str">
        <f t="shared" si="40"/>
        <v/>
      </c>
      <c r="BN120" s="425" t="str">
        <f t="shared" si="40"/>
        <v/>
      </c>
      <c r="BO120" s="425" t="str">
        <f t="shared" si="40"/>
        <v/>
      </c>
      <c r="BP120" s="425" t="str">
        <f t="shared" si="40"/>
        <v/>
      </c>
      <c r="BQ120" s="425" t="str">
        <f t="shared" si="40"/>
        <v/>
      </c>
      <c r="BR120" s="425" t="str">
        <f t="shared" ref="BR120:BU120" si="41">IFERROR(BR111/BR67,"")</f>
        <v/>
      </c>
      <c r="BS120" s="425" t="str">
        <f t="shared" si="41"/>
        <v/>
      </c>
      <c r="BT120" s="425" t="str">
        <f t="shared" si="41"/>
        <v/>
      </c>
      <c r="BU120" s="425" t="str">
        <f t="shared" si="41"/>
        <v/>
      </c>
    </row>
    <row r="121" spans="1:73" ht="15" x14ac:dyDescent="0.35">
      <c r="A121" s="434" t="s">
        <v>187</v>
      </c>
      <c r="B121" s="437"/>
      <c r="C121" s="499"/>
      <c r="D121" s="432"/>
      <c r="E121" s="433"/>
      <c r="F121" s="469"/>
      <c r="G121" s="424" t="str">
        <f>IFERROR(NPV('2. P&amp;L'!F108,'4. Bilan &amp; ratios'!I112:$AB$112)/G43,"")</f>
        <v/>
      </c>
      <c r="H121" s="424" t="str">
        <f>IFERROR(NPV('2. P&amp;L'!G108,'4. Bilan &amp; ratios'!J112:$AB$112)/H43,"")</f>
        <v/>
      </c>
      <c r="I121" s="424" t="str">
        <f>IFERROR(NPV('2. P&amp;L'!H108,'4. Bilan &amp; ratios'!J112:$AB$112)/I43,"")</f>
        <v/>
      </c>
      <c r="J121" s="424" t="str">
        <f>IFERROR(NPV('2. P&amp;L'!I108,'4. Bilan &amp; ratios'!K112:$AB$112)/J43,"")</f>
        <v/>
      </c>
      <c r="K121" s="424" t="str">
        <f>IFERROR(NPV('2. P&amp;L'!J108,'4. Bilan &amp; ratios'!L112:$AB$112)/K43,"")</f>
        <v/>
      </c>
      <c r="L121" s="424" t="str">
        <f>IFERROR(NPV('2. P&amp;L'!K108,'4. Bilan &amp; ratios'!M112:$AB$112)/L43,"")</f>
        <v/>
      </c>
      <c r="M121" s="424" t="str">
        <f>IFERROR(NPV('2. P&amp;L'!L108,'4. Bilan &amp; ratios'!N112:$AB$112)/M43,"")</f>
        <v/>
      </c>
      <c r="N121" s="424" t="str">
        <f>IFERROR(NPV('2. P&amp;L'!M108,'4. Bilan &amp; ratios'!O112:$AB$112)/N43,"")</f>
        <v/>
      </c>
      <c r="O121" s="424" t="str">
        <f>IFERROR(NPV('2. P&amp;L'!N108,'4. Bilan &amp; ratios'!P112:$AB$112)/O43,"")</f>
        <v/>
      </c>
      <c r="P121" s="424" t="str">
        <f>IFERROR(NPV('2. P&amp;L'!O108,'4. Bilan &amp; ratios'!Q112:$AB$112)/P43,"")</f>
        <v/>
      </c>
      <c r="Q121" s="424" t="str">
        <f>IFERROR(NPV('2. P&amp;L'!P108,'4. Bilan &amp; ratios'!R112:$AB$112)/Q43,"")</f>
        <v/>
      </c>
      <c r="R121" s="424" t="str">
        <f>IFERROR(NPV('2. P&amp;L'!Q108,'4. Bilan &amp; ratios'!S112:$AB$112)/R43,"")</f>
        <v/>
      </c>
      <c r="S121" s="424" t="str">
        <f>IFERROR(NPV('2. P&amp;L'!R108,'4. Bilan &amp; ratios'!T112:$AB$112)/S43,"")</f>
        <v/>
      </c>
      <c r="T121" s="424" t="str">
        <f>IFERROR(NPV('2. P&amp;L'!S108,'4. Bilan &amp; ratios'!U112:$AB$112)/T43,"")</f>
        <v/>
      </c>
      <c r="U121" s="424" t="str">
        <f>IFERROR(NPV('2. P&amp;L'!T108,'4. Bilan &amp; ratios'!V112:$AB$112)/U43,"")</f>
        <v/>
      </c>
      <c r="V121" s="424" t="str">
        <f>IFERROR(NPV('2. P&amp;L'!U108,'4. Bilan &amp; ratios'!W112:$AB$112)/V43,"")</f>
        <v/>
      </c>
      <c r="W121" s="424" t="str">
        <f>IFERROR(NPV('2. P&amp;L'!V108,'4. Bilan &amp; ratios'!X112:$AB$112)/W43,"")</f>
        <v/>
      </c>
      <c r="X121" s="424" t="str">
        <f>IFERROR(NPV('2. P&amp;L'!W108,'4. Bilan &amp; ratios'!Y112:$AB$112)/X43,"")</f>
        <v/>
      </c>
      <c r="Y121" s="424" t="str">
        <f>IFERROR(NPV('2. P&amp;L'!X108,'4. Bilan &amp; ratios'!Z112:$AB$112)/Y43,"")</f>
        <v/>
      </c>
      <c r="Z121" s="424" t="str">
        <f>IFERROR(NPV('2. P&amp;L'!Y108,'4. Bilan &amp; ratios'!AA112:$AB$112)/Z43,"")</f>
        <v/>
      </c>
      <c r="AA121" s="424" t="str">
        <f>IFERROR(NPV('2. P&amp;L'!Z108,'4. Bilan &amp; ratios'!AB112:$AB$112)/AA43,"")</f>
        <v/>
      </c>
      <c r="AB121" s="424" t="str">
        <f>IFERROR(NPV('2. P&amp;L'!AA108,'4. Bilan &amp; ratios'!$AB112:AC$112)/AB43,"")</f>
        <v/>
      </c>
      <c r="AC121" s="424" t="str">
        <f>IFERROR(NPV('2. P&amp;L'!AB108,'4. Bilan &amp; ratios'!$AB112:AD$112)/AC43,"")</f>
        <v/>
      </c>
      <c r="AD121" s="424" t="str">
        <f>IFERROR(NPV('2. P&amp;L'!AC108,'4. Bilan &amp; ratios'!$AB112:AE$112)/AD43,"")</f>
        <v/>
      </c>
      <c r="AE121" s="424" t="str">
        <f>IFERROR(NPV('2. P&amp;L'!AD108,'4. Bilan &amp; ratios'!$AB112:AF$112)/AE43,"")</f>
        <v/>
      </c>
      <c r="AF121" s="424" t="str">
        <f>IFERROR(NPV('2. P&amp;L'!AE108,'4. Bilan &amp; ratios'!$AB112:AG$112)/AF43,"")</f>
        <v/>
      </c>
      <c r="AG121" s="424" t="str">
        <f>IFERROR(NPV('2. P&amp;L'!AF108,'4. Bilan &amp; ratios'!$AB112:AH$112)/AG43,"")</f>
        <v/>
      </c>
      <c r="AH121" s="424" t="str">
        <f>IFERROR(NPV('2. P&amp;L'!AG108,'4. Bilan &amp; ratios'!$AB112:AI$112)/AH43,"")</f>
        <v/>
      </c>
      <c r="AI121" s="424" t="str">
        <f>IFERROR(NPV('2. P&amp;L'!AH108,'4. Bilan &amp; ratios'!$AB112:AJ$112)/AI43,"")</f>
        <v/>
      </c>
      <c r="AJ121" s="424" t="str">
        <f>IFERROR(NPV('2. P&amp;L'!AI108,'4. Bilan &amp; ratios'!$AB112:AK$112)/AJ43,"")</f>
        <v/>
      </c>
      <c r="AK121" s="424" t="str">
        <f>IFERROR(NPV('2. P&amp;L'!AJ108,'4. Bilan &amp; ratios'!$AB112:AL$112)/AK43,"")</f>
        <v/>
      </c>
      <c r="AL121" s="424" t="str">
        <f>IFERROR(NPV('2. P&amp;L'!AK108,'4. Bilan &amp; ratios'!$AB112:AM$112)/AL43,"")</f>
        <v/>
      </c>
      <c r="AM121" s="424" t="str">
        <f>IFERROR(NPV('2. P&amp;L'!AL108,'4. Bilan &amp; ratios'!$AB112:AN$112)/AM43,"")</f>
        <v/>
      </c>
      <c r="AN121" s="424" t="str">
        <f>IFERROR(NPV('2. P&amp;L'!AM108,'4. Bilan &amp; ratios'!$AB112:AO$112)/AN43,"")</f>
        <v/>
      </c>
      <c r="AO121" s="424" t="str">
        <f>IFERROR(NPV('2. P&amp;L'!AN108,'4. Bilan &amp; ratios'!$AB112:AP$112)/AO43,"")</f>
        <v/>
      </c>
      <c r="AP121" s="424" t="str">
        <f>IFERROR(NPV('2. P&amp;L'!AO108,'4. Bilan &amp; ratios'!$AB112:AQ$112)/AP43,"")</f>
        <v/>
      </c>
      <c r="AQ121" s="424" t="str">
        <f>IFERROR(NPV('2. P&amp;L'!AP108,'4. Bilan &amp; ratios'!$AB112:AR$112)/AQ43,"")</f>
        <v/>
      </c>
      <c r="AR121" s="424" t="str">
        <f>IFERROR(NPV('2. P&amp;L'!AQ108,'4. Bilan &amp; ratios'!$AB112:AS$112)/AR43,"")</f>
        <v/>
      </c>
      <c r="AS121" s="424" t="str">
        <f>IFERROR(NPV('2. P&amp;L'!AR108,'4. Bilan &amp; ratios'!$AB112:AT$112)/AS43,"")</f>
        <v/>
      </c>
      <c r="AT121" s="424" t="str">
        <f>IFERROR(NPV('2. P&amp;L'!AS108,'4. Bilan &amp; ratios'!$AB112:AU$112)/AT43,"")</f>
        <v/>
      </c>
      <c r="AU121" s="424" t="str">
        <f>IFERROR(NPV('2. P&amp;L'!AT108,'4. Bilan &amp; ratios'!$AB112:AV$112)/AU43,"")</f>
        <v/>
      </c>
      <c r="AV121" s="424" t="str">
        <f>IFERROR(NPV('2. P&amp;L'!AU108,'4. Bilan &amp; ratios'!$AB112:AW$112)/AV43,"")</f>
        <v/>
      </c>
      <c r="AW121" s="424" t="str">
        <f>IFERROR(NPV('2. P&amp;L'!AV108,'4. Bilan &amp; ratios'!$AB112:AX$112)/AW43,"")</f>
        <v/>
      </c>
      <c r="AX121" s="424" t="str">
        <f>IFERROR(NPV('2. P&amp;L'!AW108,'4. Bilan &amp; ratios'!$AB112:AY$112)/AX43,"")</f>
        <v/>
      </c>
      <c r="AY121" s="424" t="str">
        <f>IFERROR(NPV('2. P&amp;L'!AX108,'4. Bilan &amp; ratios'!$AB112:AZ$112)/AY43,"")</f>
        <v/>
      </c>
      <c r="AZ121" s="424" t="str">
        <f>IFERROR(NPV('2. P&amp;L'!AY108,'4. Bilan &amp; ratios'!$AB112:BA$112)/AZ43,"")</f>
        <v/>
      </c>
      <c r="BA121" s="424" t="str">
        <f>IFERROR(NPV('2. P&amp;L'!AZ108,'4. Bilan &amp; ratios'!$AB112:BB$112)/BA43,"")</f>
        <v/>
      </c>
      <c r="BB121" s="424" t="str">
        <f>IFERROR(NPV('2. P&amp;L'!BA108,'4. Bilan &amp; ratios'!$AB112:BC$112)/BB43,"")</f>
        <v/>
      </c>
      <c r="BC121" s="424" t="str">
        <f>IFERROR(NPV('2. P&amp;L'!BB108,'4. Bilan &amp; ratios'!$AB112:BD$112)/BC43,"")</f>
        <v/>
      </c>
      <c r="BD121" s="424" t="str">
        <f>IFERROR(NPV('2. P&amp;L'!BC108,'4. Bilan &amp; ratios'!$AB112:BE$112)/BD43,"")</f>
        <v/>
      </c>
      <c r="BE121" s="424" t="str">
        <f>IFERROR(NPV('2. P&amp;L'!BD108,'4. Bilan &amp; ratios'!$AB112:BF$112)/BE43,"")</f>
        <v/>
      </c>
      <c r="BF121" s="424" t="str">
        <f>IFERROR(NPV('2. P&amp;L'!BE108,'4. Bilan &amp; ratios'!$AB112:BG$112)/BF43,"")</f>
        <v/>
      </c>
      <c r="BG121" s="424" t="str">
        <f>IFERROR(NPV('2. P&amp;L'!BF108,'4. Bilan &amp; ratios'!$AB112:BH$112)/BG43,"")</f>
        <v/>
      </c>
      <c r="BH121" s="424" t="str">
        <f>IFERROR(NPV('2. P&amp;L'!BG108,'4. Bilan &amp; ratios'!$AB112:BI$112)/BH43,"")</f>
        <v/>
      </c>
      <c r="BI121" s="424" t="str">
        <f>IFERROR(NPV('2. P&amp;L'!BH108,'4. Bilan &amp; ratios'!$AB112:BJ$112)/BI43,"")</f>
        <v/>
      </c>
      <c r="BJ121" s="424" t="str">
        <f>IFERROR(NPV('2. P&amp;L'!BI108,'4. Bilan &amp; ratios'!$AB112:BK$112)/BJ43,"")</f>
        <v/>
      </c>
      <c r="BK121" s="424" t="str">
        <f>IFERROR(NPV('2. P&amp;L'!BJ108,'4. Bilan &amp; ratios'!$AB112:BL$112)/BK43,"")</f>
        <v/>
      </c>
      <c r="BL121" s="424" t="str">
        <f>IFERROR(NPV('2. P&amp;L'!BK108,'4. Bilan &amp; ratios'!$AB112:BM$112)/BL43,"")</f>
        <v/>
      </c>
      <c r="BM121" s="424" t="str">
        <f>IFERROR(NPV('2. P&amp;L'!BL108,'4. Bilan &amp; ratios'!$AB112:BN$112)/BM43,"")</f>
        <v/>
      </c>
      <c r="BN121" s="424" t="str">
        <f>IFERROR(NPV('2. P&amp;L'!BM108,'4. Bilan &amp; ratios'!$AB112:BO$112)/BN43,"")</f>
        <v/>
      </c>
      <c r="BO121" s="424" t="str">
        <f>IFERROR(NPV('2. P&amp;L'!BN108,'4. Bilan &amp; ratios'!$AB112:BP$112)/BO43,"")</f>
        <v/>
      </c>
      <c r="BP121" s="424" t="str">
        <f>IFERROR(NPV('2. P&amp;L'!BO108,'4. Bilan &amp; ratios'!$AB112:BQ$112)/BP43,"")</f>
        <v/>
      </c>
      <c r="BQ121" s="424" t="str">
        <f>IFERROR(NPV('2. P&amp;L'!BP108,'4. Bilan &amp; ratios'!$AB112:BR$112)/BQ43,"")</f>
        <v/>
      </c>
      <c r="BR121" s="424" t="str">
        <f>IFERROR(NPV('2. P&amp;L'!BQ108,'4. Bilan &amp; ratios'!$AB112:BS$112)/BR43,"")</f>
        <v/>
      </c>
      <c r="BS121" s="424" t="str">
        <f>IFERROR(NPV('2. P&amp;L'!BR108,'4. Bilan &amp; ratios'!$AB112:BT$112)/BS43,"")</f>
        <v/>
      </c>
      <c r="BT121" s="424" t="str">
        <f>IFERROR(NPV('2. P&amp;L'!BS108,'4. Bilan &amp; ratios'!$AB112:BU$112)/BT43,"")</f>
        <v/>
      </c>
      <c r="BU121" s="424" t="str">
        <f>IFERROR(NPV('2. P&amp;L'!BT108,'4. Bilan &amp; ratios'!$AB112:BU$112)/BU43,"")</f>
        <v/>
      </c>
    </row>
    <row r="122" spans="1:73" ht="15" x14ac:dyDescent="0.35">
      <c r="A122" s="434" t="s">
        <v>62</v>
      </c>
      <c r="B122" s="438"/>
      <c r="C122" s="499"/>
      <c r="D122" s="432"/>
      <c r="E122" s="433"/>
      <c r="F122" s="470" t="str">
        <f>IFERROR((F107*(1-'2. P&amp;L'!F120))/F65,"")</f>
        <v/>
      </c>
      <c r="G122" s="425" t="str">
        <f>IFERROR((G107*(1-'2. P&amp;L'!G120))/G65,"")</f>
        <v/>
      </c>
      <c r="H122" s="470" t="str">
        <f>IFERROR((H107*(1-'2. P&amp;L'!H120))/H65,"")</f>
        <v/>
      </c>
      <c r="I122" s="425" t="str">
        <f>IFERROR((I107*(1-'2. P&amp;L'!I120))/I65,"")</f>
        <v/>
      </c>
      <c r="J122" s="425" t="str">
        <f>IFERROR((J107*(1-'2. P&amp;L'!J120))/J65,"")</f>
        <v/>
      </c>
      <c r="K122" s="425" t="str">
        <f>IFERROR((K107*(1-'2. P&amp;L'!K120))/K65,"")</f>
        <v/>
      </c>
      <c r="L122" s="425" t="str">
        <f>IFERROR((L107*(1-'2. P&amp;L'!L120))/L65,"")</f>
        <v/>
      </c>
      <c r="M122" s="425" t="str">
        <f>IFERROR((M107*(1-'2. P&amp;L'!M120))/M65,"")</f>
        <v/>
      </c>
      <c r="N122" s="425" t="str">
        <f>IFERROR((N107*(1-'2. P&amp;L'!N120))/N65,"")</f>
        <v/>
      </c>
      <c r="O122" s="425" t="str">
        <f>IFERROR((O107*(1-'2. P&amp;L'!O120))/O65,"")</f>
        <v/>
      </c>
      <c r="P122" s="425" t="str">
        <f>IFERROR((P107*(1-'2. P&amp;L'!P120))/P65,"")</f>
        <v/>
      </c>
      <c r="Q122" s="425" t="str">
        <f>IFERROR((Q107*(1-'2. P&amp;L'!Q120))/Q65,"")</f>
        <v/>
      </c>
      <c r="R122" s="425" t="str">
        <f>IFERROR((R107*(1-'2. P&amp;L'!R120))/R65,"")</f>
        <v/>
      </c>
      <c r="S122" s="425" t="str">
        <f>IFERROR((S107*(1-'2. P&amp;L'!S120))/S65,"")</f>
        <v/>
      </c>
      <c r="T122" s="425" t="str">
        <f>IFERROR((T107*(1-'2. P&amp;L'!T120))/T65,"")</f>
        <v/>
      </c>
      <c r="U122" s="425" t="str">
        <f>IFERROR((U107*(1-'2. P&amp;L'!U120))/U65,"")</f>
        <v/>
      </c>
      <c r="V122" s="425" t="str">
        <f>IFERROR((V107*(1-'2. P&amp;L'!V120))/V65,"")</f>
        <v/>
      </c>
      <c r="W122" s="425" t="str">
        <f>IFERROR((W107*(1-'2. P&amp;L'!W120))/W65,"")</f>
        <v/>
      </c>
      <c r="X122" s="425" t="str">
        <f>IFERROR((X107*(1-'2. P&amp;L'!X120))/X65,"")</f>
        <v/>
      </c>
      <c r="Y122" s="425" t="str">
        <f>IFERROR((Y107*(1-'2. P&amp;L'!Y120))/Y65,"")</f>
        <v/>
      </c>
      <c r="Z122" s="425" t="str">
        <f>IFERROR((Z107*(1-'2. P&amp;L'!Z120))/Z65,"")</f>
        <v/>
      </c>
      <c r="AA122" s="425" t="str">
        <f>IFERROR((AA107*(1-'2. P&amp;L'!AA120))/AA65,"")</f>
        <v/>
      </c>
      <c r="AB122" s="425" t="str">
        <f>IFERROR((AB107*(1-'2. P&amp;L'!AB120))/AB65,"")</f>
        <v/>
      </c>
      <c r="AC122" s="425" t="str">
        <f>IFERROR((AC107*(1-'2. P&amp;L'!AC120))/AC65,"")</f>
        <v/>
      </c>
      <c r="AD122" s="425" t="str">
        <f>IFERROR((AD107*(1-'2. P&amp;L'!AD120))/AD65,"")</f>
        <v/>
      </c>
      <c r="AE122" s="425" t="str">
        <f>IFERROR((AE107*(1-'2. P&amp;L'!AE120))/AE65,"")</f>
        <v/>
      </c>
      <c r="AF122" s="425" t="str">
        <f>IFERROR((AF107*(1-'2. P&amp;L'!AF120))/AF65,"")</f>
        <v/>
      </c>
      <c r="AG122" s="425" t="str">
        <f>IFERROR((AG107*(1-'2. P&amp;L'!AG120))/AG65,"")</f>
        <v/>
      </c>
      <c r="AH122" s="425" t="str">
        <f>IFERROR((AH107*(1-'2. P&amp;L'!AH120))/AH65,"")</f>
        <v/>
      </c>
      <c r="AI122" s="425" t="str">
        <f>IFERROR((AI107*(1-'2. P&amp;L'!AI120))/AI65,"")</f>
        <v/>
      </c>
      <c r="AJ122" s="425" t="str">
        <f>IFERROR((AJ107*(1-'2. P&amp;L'!AJ120))/AJ65,"")</f>
        <v/>
      </c>
      <c r="AK122" s="425" t="str">
        <f>IFERROR((AK107*(1-'2. P&amp;L'!AK120))/AK65,"")</f>
        <v/>
      </c>
      <c r="AL122" s="425" t="str">
        <f>IFERROR((AL107*(1-'2. P&amp;L'!AL120))/AL65,"")</f>
        <v/>
      </c>
      <c r="AM122" s="425" t="str">
        <f>IFERROR((AM107*(1-'2. P&amp;L'!AM120))/AM65,"")</f>
        <v/>
      </c>
      <c r="AN122" s="425" t="str">
        <f>IFERROR((AN107*(1-'2. P&amp;L'!AN120))/AN65,"")</f>
        <v/>
      </c>
      <c r="AO122" s="425" t="str">
        <f>IFERROR((AO107*(1-'2. P&amp;L'!AO120))/AO65,"")</f>
        <v/>
      </c>
      <c r="AP122" s="425" t="str">
        <f>IFERROR((AP107*(1-'2. P&amp;L'!AP120))/AP65,"")</f>
        <v/>
      </c>
      <c r="AQ122" s="425" t="str">
        <f>IFERROR((AQ107*(1-'2. P&amp;L'!AQ120))/AQ65,"")</f>
        <v/>
      </c>
      <c r="AR122" s="425" t="str">
        <f>IFERROR((AR107*(1-'2. P&amp;L'!AR120))/AR65,"")</f>
        <v/>
      </c>
      <c r="AS122" s="425" t="str">
        <f>IFERROR((AS107*(1-'2. P&amp;L'!AS120))/AS65,"")</f>
        <v/>
      </c>
      <c r="AT122" s="425" t="str">
        <f>IFERROR((AT107*(1-'2. P&amp;L'!AT120))/AT65,"")</f>
        <v/>
      </c>
      <c r="AU122" s="425" t="str">
        <f>IFERROR((AU107*(1-'2. P&amp;L'!AU120))/AU65,"")</f>
        <v/>
      </c>
      <c r="AV122" s="425" t="str">
        <f>IFERROR((AV107*(1-'2. P&amp;L'!AV120))/AV65,"")</f>
        <v/>
      </c>
      <c r="AW122" s="425" t="str">
        <f>IFERROR((AW107*(1-'2. P&amp;L'!AW120))/AW65,"")</f>
        <v/>
      </c>
      <c r="AX122" s="425" t="str">
        <f>IFERROR((AX107*(1-'2. P&amp;L'!AX120))/AX65,"")</f>
        <v/>
      </c>
      <c r="AY122" s="425" t="str">
        <f>IFERROR((AY107*(1-'2. P&amp;L'!AY120))/AY65,"")</f>
        <v/>
      </c>
      <c r="AZ122" s="425" t="str">
        <f>IFERROR((AZ107*(1-'2. P&amp;L'!AZ120))/AZ65,"")</f>
        <v/>
      </c>
      <c r="BA122" s="425" t="str">
        <f>IFERROR((BA107*(1-'2. P&amp;L'!BA120))/BA65,"")</f>
        <v/>
      </c>
      <c r="BB122" s="425" t="str">
        <f>IFERROR((BB107*(1-'2. P&amp;L'!BB120))/BB65,"")</f>
        <v/>
      </c>
      <c r="BC122" s="425" t="str">
        <f>IFERROR((BC107*(1-'2. P&amp;L'!BC120))/BC65,"")</f>
        <v/>
      </c>
      <c r="BD122" s="425" t="str">
        <f>IFERROR((BD107*(1-'2. P&amp;L'!BD120))/BD65,"")</f>
        <v/>
      </c>
      <c r="BE122" s="425" t="str">
        <f>IFERROR((BE107*(1-'2. P&amp;L'!BE120))/BE65,"")</f>
        <v/>
      </c>
      <c r="BF122" s="425" t="str">
        <f>IFERROR((BF107*(1-'2. P&amp;L'!BF120))/BF65,"")</f>
        <v/>
      </c>
      <c r="BG122" s="425" t="str">
        <f>IFERROR((BG107*(1-'2. P&amp;L'!BG120))/BG65,"")</f>
        <v/>
      </c>
      <c r="BH122" s="425" t="str">
        <f>IFERROR((BH107*(1-'2. P&amp;L'!BH120))/BH65,"")</f>
        <v/>
      </c>
      <c r="BI122" s="425" t="str">
        <f>IFERROR((BI107*(1-'2. P&amp;L'!BI120))/BI65,"")</f>
        <v/>
      </c>
      <c r="BJ122" s="425" t="str">
        <f>IFERROR((BJ107*(1-'2. P&amp;L'!BJ120))/BJ65,"")</f>
        <v/>
      </c>
      <c r="BK122" s="425" t="str">
        <f>IFERROR((BK107*(1-'2. P&amp;L'!BK120))/BK65,"")</f>
        <v/>
      </c>
      <c r="BL122" s="425" t="str">
        <f>IFERROR((BL107*(1-'2. P&amp;L'!BL120))/BL65,"")</f>
        <v/>
      </c>
      <c r="BM122" s="425" t="str">
        <f>IFERROR((BM107*(1-'2. P&amp;L'!BM120))/BM65,"")</f>
        <v/>
      </c>
      <c r="BN122" s="425" t="str">
        <f>IFERROR((BN107*(1-'2. P&amp;L'!BN120))/BN65,"")</f>
        <v/>
      </c>
      <c r="BO122" s="425" t="str">
        <f>IFERROR((BO107*(1-'2. P&amp;L'!BO120))/BO65,"")</f>
        <v/>
      </c>
      <c r="BP122" s="425" t="str">
        <f>IFERROR((BP107*(1-'2. P&amp;L'!BP120))/BP65,"")</f>
        <v/>
      </c>
      <c r="BQ122" s="425" t="str">
        <f>IFERROR((BQ107*(1-'2. P&amp;L'!BQ120))/BQ65,"")</f>
        <v/>
      </c>
      <c r="BR122" s="425" t="str">
        <f>IFERROR((BR107*(1-'2. P&amp;L'!BR120))/BR65,"")</f>
        <v/>
      </c>
      <c r="BS122" s="425" t="str">
        <f>IFERROR((BS107*(1-'2. P&amp;L'!BS120))/BS65,"")</f>
        <v/>
      </c>
      <c r="BT122" s="425" t="str">
        <f>IFERROR((BT107*(1-'2. P&amp;L'!BT120))/BT65,"")</f>
        <v/>
      </c>
      <c r="BU122" s="425" t="str">
        <f>IFERROR((BU107*(1-'2. P&amp;L'!BU120))/BU65,"")</f>
        <v/>
      </c>
    </row>
    <row r="123" spans="1:73" ht="15.6" thickBot="1" x14ac:dyDescent="0.4">
      <c r="A123" s="439" t="s">
        <v>72</v>
      </c>
      <c r="B123" s="440"/>
      <c r="C123" s="515"/>
      <c r="D123" s="441"/>
      <c r="E123" s="442"/>
      <c r="F123" s="426" t="str">
        <f t="shared" ref="F123:Y123" si="42">IFERROR(F111/F113,"")</f>
        <v/>
      </c>
      <c r="G123" s="426" t="str">
        <f t="shared" si="42"/>
        <v/>
      </c>
      <c r="H123" s="426" t="str">
        <f t="shared" si="42"/>
        <v/>
      </c>
      <c r="I123" s="426" t="str">
        <f t="shared" si="42"/>
        <v/>
      </c>
      <c r="J123" s="426" t="str">
        <f t="shared" si="42"/>
        <v/>
      </c>
      <c r="K123" s="426" t="str">
        <f t="shared" si="42"/>
        <v/>
      </c>
      <c r="L123" s="426" t="str">
        <f t="shared" si="42"/>
        <v/>
      </c>
      <c r="M123" s="426" t="str">
        <f t="shared" si="42"/>
        <v/>
      </c>
      <c r="N123" s="426" t="str">
        <f t="shared" si="42"/>
        <v/>
      </c>
      <c r="O123" s="426" t="str">
        <f t="shared" si="42"/>
        <v/>
      </c>
      <c r="P123" s="426" t="str">
        <f t="shared" si="42"/>
        <v/>
      </c>
      <c r="Q123" s="426" t="str">
        <f t="shared" si="42"/>
        <v/>
      </c>
      <c r="R123" s="426" t="str">
        <f t="shared" si="42"/>
        <v/>
      </c>
      <c r="S123" s="426" t="str">
        <f t="shared" si="42"/>
        <v/>
      </c>
      <c r="T123" s="426" t="str">
        <f t="shared" si="42"/>
        <v/>
      </c>
      <c r="U123" s="426" t="str">
        <f t="shared" si="42"/>
        <v/>
      </c>
      <c r="V123" s="426" t="str">
        <f t="shared" si="42"/>
        <v/>
      </c>
      <c r="W123" s="426" t="str">
        <f t="shared" si="42"/>
        <v/>
      </c>
      <c r="X123" s="426" t="str">
        <f t="shared" si="42"/>
        <v/>
      </c>
      <c r="Y123" s="426" t="str">
        <f t="shared" si="42"/>
        <v/>
      </c>
      <c r="Z123" s="426" t="str">
        <f t="shared" ref="Z123:BU123" si="43">IFERROR(Z111/Z113,"")</f>
        <v/>
      </c>
      <c r="AA123" s="426" t="str">
        <f t="shared" si="43"/>
        <v/>
      </c>
      <c r="AB123" s="426" t="str">
        <f t="shared" ref="AB123:AD123" si="44">IFERROR(AB111/AB113,"")</f>
        <v/>
      </c>
      <c r="AC123" s="426" t="str">
        <f t="shared" si="44"/>
        <v/>
      </c>
      <c r="AD123" s="426" t="str">
        <f t="shared" si="44"/>
        <v/>
      </c>
      <c r="AE123" s="426" t="str">
        <f t="shared" si="43"/>
        <v/>
      </c>
      <c r="AF123" s="426" t="str">
        <f t="shared" si="43"/>
        <v/>
      </c>
      <c r="AG123" s="426" t="str">
        <f t="shared" si="43"/>
        <v/>
      </c>
      <c r="AH123" s="426" t="str">
        <f t="shared" si="43"/>
        <v/>
      </c>
      <c r="AI123" s="426" t="str">
        <f t="shared" si="43"/>
        <v/>
      </c>
      <c r="AJ123" s="426" t="str">
        <f t="shared" si="43"/>
        <v/>
      </c>
      <c r="AK123" s="426" t="str">
        <f t="shared" si="43"/>
        <v/>
      </c>
      <c r="AL123" s="426" t="str">
        <f t="shared" si="43"/>
        <v/>
      </c>
      <c r="AM123" s="426" t="str">
        <f t="shared" si="43"/>
        <v/>
      </c>
      <c r="AN123" s="426" t="str">
        <f t="shared" si="43"/>
        <v/>
      </c>
      <c r="AO123" s="426" t="str">
        <f t="shared" si="43"/>
        <v/>
      </c>
      <c r="AP123" s="426" t="str">
        <f t="shared" si="43"/>
        <v/>
      </c>
      <c r="AQ123" s="426" t="str">
        <f t="shared" si="43"/>
        <v/>
      </c>
      <c r="AR123" s="426" t="str">
        <f t="shared" si="43"/>
        <v/>
      </c>
      <c r="AS123" s="426" t="str">
        <f t="shared" si="43"/>
        <v/>
      </c>
      <c r="AT123" s="426" t="str">
        <f t="shared" si="43"/>
        <v/>
      </c>
      <c r="AU123" s="426" t="str">
        <f t="shared" si="43"/>
        <v/>
      </c>
      <c r="AV123" s="426" t="str">
        <f t="shared" si="43"/>
        <v/>
      </c>
      <c r="AW123" s="426" t="str">
        <f t="shared" si="43"/>
        <v/>
      </c>
      <c r="AX123" s="426" t="str">
        <f t="shared" si="43"/>
        <v/>
      </c>
      <c r="AY123" s="426" t="str">
        <f t="shared" si="43"/>
        <v/>
      </c>
      <c r="AZ123" s="426" t="str">
        <f t="shared" si="43"/>
        <v/>
      </c>
      <c r="BA123" s="426" t="str">
        <f t="shared" si="43"/>
        <v/>
      </c>
      <c r="BB123" s="426" t="str">
        <f t="shared" si="43"/>
        <v/>
      </c>
      <c r="BC123" s="426" t="str">
        <f t="shared" si="43"/>
        <v/>
      </c>
      <c r="BD123" s="426" t="str">
        <f t="shared" si="43"/>
        <v/>
      </c>
      <c r="BE123" s="426" t="str">
        <f t="shared" si="43"/>
        <v/>
      </c>
      <c r="BF123" s="426" t="str">
        <f t="shared" si="43"/>
        <v/>
      </c>
      <c r="BG123" s="426" t="str">
        <f t="shared" si="43"/>
        <v/>
      </c>
      <c r="BH123" s="426" t="str">
        <f t="shared" si="43"/>
        <v/>
      </c>
      <c r="BI123" s="426" t="str">
        <f t="shared" si="43"/>
        <v/>
      </c>
      <c r="BJ123" s="426" t="str">
        <f t="shared" si="43"/>
        <v/>
      </c>
      <c r="BK123" s="426" t="str">
        <f t="shared" si="43"/>
        <v/>
      </c>
      <c r="BL123" s="426" t="str">
        <f t="shared" si="43"/>
        <v/>
      </c>
      <c r="BM123" s="426" t="str">
        <f t="shared" si="43"/>
        <v/>
      </c>
      <c r="BN123" s="426" t="str">
        <f t="shared" si="43"/>
        <v/>
      </c>
      <c r="BO123" s="426" t="str">
        <f t="shared" si="43"/>
        <v/>
      </c>
      <c r="BP123" s="426" t="str">
        <f t="shared" si="43"/>
        <v/>
      </c>
      <c r="BQ123" s="426" t="str">
        <f t="shared" si="43"/>
        <v/>
      </c>
      <c r="BR123" s="426" t="str">
        <f t="shared" si="43"/>
        <v/>
      </c>
      <c r="BS123" s="426" t="str">
        <f t="shared" si="43"/>
        <v/>
      </c>
      <c r="BT123" s="426" t="str">
        <f t="shared" si="43"/>
        <v/>
      </c>
      <c r="BU123" s="426" t="str">
        <f t="shared" si="43"/>
        <v/>
      </c>
    </row>
    <row r="128" spans="1:73" x14ac:dyDescent="0.3">
      <c r="G128" s="47"/>
    </row>
  </sheetData>
  <protectedRanges>
    <protectedRange sqref="C8:C16 C18:C25 C31:C37 C39:C42 F43 C44:C52 F53 C54:C57 G60 I60 F65 F31:F38 F21:F22 F11 H8:H10 AE8:BU8 AW43:BU43 AE53:BU53 AD10:BU10 AW9:BU9 AW22:BU22 AD36:BU37 AW31:BU31 AW33:BU35 AE32:BU32 AE11:BU11 AE38:BU38 AE21:BU21" name="Saisie"/>
    <protectedRange sqref="H38" name="Saisie_10"/>
    <protectedRange sqref="H43 H53" name="Saisie_14"/>
    <protectedRange sqref="F63" name="Saisie_16"/>
    <protectedRange sqref="G65" name="Saisie_17"/>
    <protectedRange sqref="H11 F8:G10 I10:AC10 I8:AD8 I9:AV9 J11:AD11" name="Saisie_18"/>
    <protectedRange sqref="G12:G16 I12:I16" name="Saisie_19"/>
    <protectedRange sqref="G23:G25 I23:I25 G18:G20 I18:I20 G21:AD22" name="Saisie_20"/>
    <protectedRange sqref="AE22:AV22" name="Saisie_21"/>
    <protectedRange sqref="G36:AC37 G31:AV31 G32:AD32 G33:AV35" name="Saisie_22"/>
    <protectedRange sqref="G39:G42 I39:I42" name="Saisie_23"/>
    <protectedRange sqref="J43:AV43" name="Saisie_25"/>
    <protectedRange sqref="G44:G52 I44:I52" name="Saisie_26"/>
    <protectedRange sqref="G54:G57 I54:I57" name="Saisie_27"/>
    <protectedRange sqref="J53:AD53" name="Saisie_28"/>
  </protectedRanges>
  <mergeCells count="4">
    <mergeCell ref="A2:AB2"/>
    <mergeCell ref="A103:AB103"/>
    <mergeCell ref="D12:D13"/>
    <mergeCell ref="D20:D21"/>
  </mergeCells>
  <conditionalFormatting sqref="E11">
    <cfRule type="containsText" dxfId="395" priority="282" operator="containsText" text="CHECK">
      <formula>NOT(ISERROR(SEARCH("CHECK",E11)))</formula>
    </cfRule>
    <cfRule type="containsText" dxfId="394" priority="283" operator="containsText" text="KO">
      <formula>NOT(ISERROR(SEARCH("KO",E11)))</formula>
    </cfRule>
    <cfRule type="containsText" dxfId="393" priority="284" operator="containsText" text="OK">
      <formula>NOT(ISERROR(SEARCH("OK",E11)))</formula>
    </cfRule>
    <cfRule type="colorScale" priority="285">
      <colorScale>
        <cfvo type="formula" val="&quot;&quot;&quot;OK&quot;&quot;&quot;"/>
        <cfvo type="max"/>
        <color rgb="FFFF7128"/>
        <color rgb="FFFFEF9C"/>
      </colorScale>
    </cfRule>
  </conditionalFormatting>
  <conditionalFormatting sqref="E38">
    <cfRule type="containsText" dxfId="392" priority="286" operator="containsText" text="CHECK">
      <formula>NOT(ISERROR(SEARCH("CHECK",E38)))</formula>
    </cfRule>
    <cfRule type="containsText" dxfId="391" priority="287" operator="containsText" text="KO">
      <formula>NOT(ISERROR(SEARCH("KO",E38)))</formula>
    </cfRule>
    <cfRule type="containsText" dxfId="390" priority="288" operator="containsText" text="OK">
      <formula>NOT(ISERROR(SEARCH("OK",E38)))</formula>
    </cfRule>
    <cfRule type="colorScale" priority="289">
      <colorScale>
        <cfvo type="formula" val="&quot;&quot;&quot;OK&quot;&quot;&quot;"/>
        <cfvo type="max"/>
        <color rgb="FFFF7128"/>
        <color rgb="FFFFEF9C"/>
      </colorScale>
    </cfRule>
  </conditionalFormatting>
  <conditionalFormatting sqref="E43">
    <cfRule type="containsText" dxfId="389" priority="290" operator="containsText" text="CHECK">
      <formula>NOT(ISERROR(SEARCH("CHECK",E43)))</formula>
    </cfRule>
    <cfRule type="containsText" dxfId="388" priority="291" operator="containsText" text="KO">
      <formula>NOT(ISERROR(SEARCH("KO",E43)))</formula>
    </cfRule>
    <cfRule type="containsText" dxfId="387" priority="292" operator="containsText" text="OK">
      <formula>NOT(ISERROR(SEARCH("OK",E43)))</formula>
    </cfRule>
    <cfRule type="colorScale" priority="293">
      <colorScale>
        <cfvo type="formula" val="&quot;&quot;&quot;OK&quot;&quot;&quot;"/>
        <cfvo type="max"/>
        <color rgb="FFFF7128"/>
        <color rgb="FFFFEF9C"/>
      </colorScale>
    </cfRule>
  </conditionalFormatting>
  <conditionalFormatting sqref="E77">
    <cfRule type="containsText" dxfId="386" priority="294" operator="containsText" text="CHECK">
      <formula>NOT(ISERROR(SEARCH("CHECK",E77)))</formula>
    </cfRule>
    <cfRule type="containsText" dxfId="385" priority="295" operator="containsText" text="KO">
      <formula>NOT(ISERROR(SEARCH("KO",E77)))</formula>
    </cfRule>
    <cfRule type="containsText" dxfId="384" priority="296" operator="containsText" text="OK">
      <formula>NOT(ISERROR(SEARCH("OK",E77)))</formula>
    </cfRule>
    <cfRule type="colorScale" priority="297">
      <colorScale>
        <cfvo type="formula" val="&quot;&quot;&quot;OK&quot;&quot;&quot;"/>
        <cfvo type="max"/>
        <color rgb="FFFF7128"/>
        <color rgb="FFFFEF9C"/>
      </colorScale>
    </cfRule>
  </conditionalFormatting>
  <conditionalFormatting sqref="E79">
    <cfRule type="containsText" dxfId="383" priority="298" operator="containsText" text="CHECK">
      <formula>NOT(ISERROR(SEARCH("CHECK",E79)))</formula>
    </cfRule>
    <cfRule type="containsText" dxfId="382" priority="299" operator="containsText" text="KO">
      <formula>NOT(ISERROR(SEARCH("KO",E79)))</formula>
    </cfRule>
    <cfRule type="containsText" dxfId="381" priority="300" operator="containsText" text="OK">
      <formula>NOT(ISERROR(SEARCH("OK",E79)))</formula>
    </cfRule>
    <cfRule type="colorScale" priority="301">
      <colorScale>
        <cfvo type="formula" val="&quot;&quot;&quot;OK&quot;&quot;&quot;"/>
        <cfvo type="max"/>
        <color rgb="FFFF7128"/>
        <color rgb="FFFFEF9C"/>
      </colorScale>
    </cfRule>
  </conditionalFormatting>
  <conditionalFormatting sqref="E81">
    <cfRule type="containsText" dxfId="380" priority="302" operator="containsText" text="CHECK">
      <formula>NOT(ISERROR(SEARCH("CHECK",E81)))</formula>
    </cfRule>
    <cfRule type="containsText" dxfId="379" priority="303" operator="containsText" text="KO">
      <formula>NOT(ISERROR(SEARCH("KO",E81)))</formula>
    </cfRule>
    <cfRule type="containsText" dxfId="378" priority="304" operator="containsText" text="OK">
      <formula>NOT(ISERROR(SEARCH("OK",E81)))</formula>
    </cfRule>
    <cfRule type="colorScale" priority="305">
      <colorScale>
        <cfvo type="formula" val="&quot;&quot;&quot;OK&quot;&quot;&quot;"/>
        <cfvo type="max"/>
        <color rgb="FFFF7128"/>
        <color rgb="FFFFEF9C"/>
      </colorScale>
    </cfRule>
  </conditionalFormatting>
  <conditionalFormatting sqref="E83">
    <cfRule type="containsText" dxfId="377" priority="306" operator="containsText" text="CHECK">
      <formula>NOT(ISERROR(SEARCH("CHECK",E83)))</formula>
    </cfRule>
    <cfRule type="containsText" dxfId="376" priority="307" operator="containsText" text="KO">
      <formula>NOT(ISERROR(SEARCH("KO",E83)))</formula>
    </cfRule>
    <cfRule type="containsText" dxfId="375" priority="308" operator="containsText" text="OK">
      <formula>NOT(ISERROR(SEARCH("OK",E83)))</formula>
    </cfRule>
    <cfRule type="colorScale" priority="309">
      <colorScale>
        <cfvo type="formula" val="&quot;&quot;&quot;OK&quot;&quot;&quot;"/>
        <cfvo type="max"/>
        <color rgb="FFFF7128"/>
        <color rgb="FFFFEF9C"/>
      </colorScale>
    </cfRule>
  </conditionalFormatting>
  <conditionalFormatting sqref="E85">
    <cfRule type="containsText" dxfId="374" priority="310" operator="containsText" text="CHECK">
      <formula>NOT(ISERROR(SEARCH("CHECK",E85)))</formula>
    </cfRule>
    <cfRule type="containsText" dxfId="373" priority="311" operator="containsText" text="KO">
      <formula>NOT(ISERROR(SEARCH("KO",E85)))</formula>
    </cfRule>
    <cfRule type="containsText" dxfId="372" priority="312" operator="containsText" text="OK">
      <formula>NOT(ISERROR(SEARCH("OK",E85)))</formula>
    </cfRule>
    <cfRule type="colorScale" priority="313">
      <colorScale>
        <cfvo type="formula" val="&quot;&quot;&quot;OK&quot;&quot;&quot;"/>
        <cfvo type="max"/>
        <color rgb="FFFF7128"/>
        <color rgb="FFFFEF9C"/>
      </colorScale>
    </cfRule>
  </conditionalFormatting>
  <conditionalFormatting sqref="E95">
    <cfRule type="containsText" dxfId="371" priority="314" operator="containsText" text="CHECK">
      <formula>NOT(ISERROR(SEARCH("CHECK",E95)))</formula>
    </cfRule>
    <cfRule type="containsText" dxfId="370" priority="315" operator="containsText" text="KO">
      <formula>NOT(ISERROR(SEARCH("KO",E95)))</formula>
    </cfRule>
    <cfRule type="containsText" dxfId="369" priority="316" operator="containsText" text="OK">
      <formula>NOT(ISERROR(SEARCH("OK",E95)))</formula>
    </cfRule>
    <cfRule type="colorScale" priority="317">
      <colorScale>
        <cfvo type="formula" val="&quot;&quot;&quot;OK&quot;&quot;&quot;"/>
        <cfvo type="max"/>
        <color rgb="FFFF7128"/>
        <color rgb="FFFFEF9C"/>
      </colorScale>
    </cfRule>
  </conditionalFormatting>
  <conditionalFormatting sqref="E90">
    <cfRule type="containsText" dxfId="368" priority="318" operator="containsText" text="CHECK">
      <formula>NOT(ISERROR(SEARCH("CHECK",E90)))</formula>
    </cfRule>
    <cfRule type="containsText" dxfId="367" priority="319" operator="containsText" text="KO">
      <formula>NOT(ISERROR(SEARCH("KO",E90)))</formula>
    </cfRule>
    <cfRule type="containsText" dxfId="366" priority="320" operator="containsText" text="OK">
      <formula>NOT(ISERROR(SEARCH("OK",E90)))</formula>
    </cfRule>
    <cfRule type="colorScale" priority="321">
      <colorScale>
        <cfvo type="formula" val="&quot;&quot;&quot;OK&quot;&quot;&quot;"/>
        <cfvo type="max"/>
        <color rgb="FFFF7128"/>
        <color rgb="FFFFEF9C"/>
      </colorScale>
    </cfRule>
  </conditionalFormatting>
  <conditionalFormatting sqref="E98">
    <cfRule type="containsText" dxfId="365" priority="553" operator="containsText" text="CHECK">
      <formula>NOT(ISERROR(SEARCH("CHECK",E98)))</formula>
    </cfRule>
    <cfRule type="containsText" dxfId="364" priority="554" operator="containsText" text="KO">
      <formula>NOT(ISERROR(SEARCH("KO",E98)))</formula>
    </cfRule>
    <cfRule type="containsText" dxfId="363" priority="555" operator="containsText" text="OK">
      <formula>NOT(ISERROR(SEARCH("OK",E98)))</formula>
    </cfRule>
    <cfRule type="colorScale" priority="556">
      <colorScale>
        <cfvo type="formula" val="&quot;&quot;&quot;OK&quot;&quot;&quot;"/>
        <cfvo type="max"/>
        <color rgb="FFFF7128"/>
        <color rgb="FFFFEF9C"/>
      </colorScale>
    </cfRule>
  </conditionalFormatting>
  <printOptions horizontalCentered="1" verticalCentered="1"/>
  <pageMargins left="0.51181102362204722" right="0.51181102362204722" top="1.4173228346456694" bottom="0.86614173228346458" header="0.31496062992125984" footer="0.31496062992125984"/>
  <pageSetup paperSize="9" scale="34" orientation="landscape" r:id="rId1"/>
  <headerFooter differentFirst="1">
    <oddHeader>&amp;L&amp;G</oddHeader>
    <oddFooter>&amp;R&amp;8&amp;K000000&amp;P / &amp;N</oddFooter>
    <firstHeader>&amp;L&amp;G</firstHeader>
    <firstFooter>&amp;L                &amp;G&amp;R&amp;8&amp;K000000&amp;P / &amp;N</firstFooter>
  </headerFooter>
  <rowBreaks count="1" manualBreakCount="1">
    <brk id="72" max="27" man="1"/>
  </rowBreaks>
  <legacyDrawing r:id="rId2"/>
  <legacyDrawingHF r:id="rId3"/>
  <tableParts count="1">
    <tablePart r:id="rId4"/>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pageSetUpPr fitToPage="1"/>
  </sheetPr>
  <dimension ref="A1:BU199"/>
  <sheetViews>
    <sheetView showGridLines="0" zoomScale="80" zoomScaleNormal="80" zoomScaleSheetLayoutView="80" workbookViewId="0">
      <pane xSplit="1" ySplit="5" topLeftCell="B6" activePane="bottomRight" state="frozen"/>
      <selection activeCell="P48" sqref="P48"/>
      <selection pane="topRight" activeCell="P48" sqref="P48"/>
      <selection pane="bottomLeft" activeCell="P48" sqref="P48"/>
      <selection pane="bottomRight" activeCell="B7" sqref="B7"/>
    </sheetView>
  </sheetViews>
  <sheetFormatPr baseColWidth="10" defaultColWidth="11.453125" defaultRowHeight="15" x14ac:dyDescent="0.35"/>
  <cols>
    <col min="1" max="1" width="35.1796875" style="183" bestFit="1" customWidth="1"/>
    <col min="2" max="2" width="59.1796875" style="183" customWidth="1"/>
    <col min="3" max="3" width="17.6328125" style="183" customWidth="1"/>
    <col min="4" max="4" width="11.453125" style="183" bestFit="1" customWidth="1"/>
    <col min="5" max="5" width="12.1796875" style="183" customWidth="1"/>
    <col min="6" max="28" width="7.1796875" style="227" customWidth="1"/>
    <col min="29" max="73" width="7.453125" style="184" bestFit="1" customWidth="1"/>
    <col min="74" max="16384" width="11.453125" style="184"/>
  </cols>
  <sheetData>
    <row r="1" spans="1:73" s="32" customFormat="1" ht="21.75" customHeight="1" x14ac:dyDescent="0.35">
      <c r="A1" s="5" t="str">
        <f>'1. Info'!$D$5</f>
        <v>ADELAC</v>
      </c>
      <c r="B1" s="5"/>
      <c r="C1" s="5"/>
      <c r="D1" s="5"/>
      <c r="E1" s="5"/>
      <c r="F1" s="6"/>
      <c r="G1" s="6"/>
      <c r="H1" s="6"/>
      <c r="I1" s="6"/>
      <c r="J1" s="6"/>
      <c r="K1" s="6"/>
      <c r="L1" s="6"/>
      <c r="M1" s="6"/>
      <c r="N1" s="6"/>
      <c r="O1" s="6"/>
      <c r="P1" s="6"/>
      <c r="Q1" s="6"/>
      <c r="R1" s="6"/>
      <c r="S1" s="6"/>
      <c r="T1" s="6"/>
      <c r="U1" s="6"/>
      <c r="V1" s="6"/>
      <c r="W1" s="6"/>
      <c r="X1" s="6"/>
      <c r="Y1" s="6"/>
      <c r="Z1" s="6"/>
      <c r="AA1" s="6"/>
      <c r="AB1" s="6"/>
    </row>
    <row r="2" spans="1:73" s="246" customFormat="1" ht="13.8" x14ac:dyDescent="0.35">
      <c r="A2" s="953" t="s">
        <v>158</v>
      </c>
      <c r="B2" s="953"/>
      <c r="C2" s="953"/>
      <c r="D2" s="953"/>
      <c r="E2" s="953"/>
      <c r="F2" s="953"/>
      <c r="G2" s="953"/>
      <c r="H2" s="953"/>
      <c r="I2" s="953"/>
      <c r="J2" s="953"/>
      <c r="K2" s="953"/>
      <c r="L2" s="953"/>
      <c r="M2" s="953"/>
      <c r="N2" s="953"/>
      <c r="O2" s="953"/>
      <c r="P2" s="953"/>
      <c r="Q2" s="953"/>
      <c r="R2" s="953"/>
      <c r="S2" s="953"/>
      <c r="T2" s="953"/>
      <c r="U2" s="953"/>
      <c r="V2" s="953"/>
      <c r="W2" s="953"/>
      <c r="X2" s="953"/>
      <c r="Y2" s="953"/>
      <c r="Z2" s="953"/>
      <c r="AA2" s="953"/>
      <c r="AB2" s="953"/>
      <c r="AC2" s="602"/>
      <c r="AD2" s="602"/>
      <c r="AE2" s="602"/>
      <c r="AF2" s="602"/>
      <c r="AG2" s="602"/>
      <c r="AH2" s="602"/>
      <c r="AI2" s="602"/>
      <c r="AJ2" s="602"/>
      <c r="AK2" s="602"/>
      <c r="AL2" s="602"/>
      <c r="AM2" s="602"/>
      <c r="AN2" s="602"/>
      <c r="AO2" s="602"/>
      <c r="AP2" s="602"/>
      <c r="AQ2" s="602"/>
      <c r="AR2" s="602"/>
      <c r="AS2" s="602"/>
      <c r="AT2" s="602"/>
      <c r="AU2" s="602"/>
      <c r="AV2" s="602"/>
      <c r="AW2" s="602"/>
      <c r="AX2" s="602"/>
      <c r="AY2" s="602"/>
      <c r="AZ2" s="602"/>
      <c r="BA2" s="602"/>
      <c r="BB2" s="602"/>
      <c r="BC2" s="602"/>
      <c r="BD2" s="602"/>
      <c r="BE2" s="602"/>
      <c r="BF2" s="602"/>
      <c r="BG2" s="602"/>
      <c r="BH2" s="602"/>
      <c r="BI2" s="602"/>
      <c r="BJ2" s="602"/>
      <c r="BK2" s="602"/>
      <c r="BL2" s="602"/>
      <c r="BM2" s="602"/>
      <c r="BN2" s="602"/>
      <c r="BO2" s="602"/>
      <c r="BP2" s="602"/>
      <c r="BQ2" s="602"/>
      <c r="BR2" s="602"/>
      <c r="BS2" s="602"/>
      <c r="BT2" s="602"/>
      <c r="BU2" s="602"/>
    </row>
    <row r="3" spans="1:73" x14ac:dyDescent="0.35">
      <c r="A3" s="184"/>
      <c r="B3" s="184"/>
      <c r="C3" s="184"/>
      <c r="D3" s="184"/>
      <c r="E3" s="184"/>
      <c r="F3" s="157"/>
      <c r="G3" s="157"/>
      <c r="H3" s="157"/>
      <c r="I3" s="157"/>
      <c r="J3" s="157"/>
      <c r="K3" s="157"/>
      <c r="L3" s="157"/>
      <c r="M3" s="157"/>
      <c r="N3" s="157"/>
      <c r="O3" s="157"/>
      <c r="P3" s="157"/>
      <c r="Q3" s="157"/>
      <c r="R3" s="157"/>
      <c r="S3" s="157"/>
      <c r="T3" s="157"/>
      <c r="U3" s="157"/>
      <c r="V3" s="157"/>
      <c r="W3" s="157"/>
      <c r="X3" s="157"/>
      <c r="Y3" s="157"/>
      <c r="Z3" s="157"/>
      <c r="AA3" s="157"/>
      <c r="AB3" s="157"/>
    </row>
    <row r="4" spans="1:73" s="246" customFormat="1" ht="14.4" thickBot="1" x14ac:dyDescent="0.4">
      <c r="A4" s="953" t="s">
        <v>314</v>
      </c>
      <c r="B4" s="953"/>
      <c r="C4" s="953"/>
      <c r="D4" s="953"/>
      <c r="E4" s="953"/>
      <c r="F4" s="953"/>
      <c r="G4" s="953"/>
      <c r="H4" s="953"/>
      <c r="I4" s="953"/>
      <c r="J4" s="953"/>
      <c r="K4" s="953"/>
      <c r="L4" s="953"/>
      <c r="M4" s="953"/>
      <c r="N4" s="953"/>
      <c r="O4" s="953"/>
      <c r="P4" s="953"/>
      <c r="Q4" s="953"/>
      <c r="R4" s="953"/>
      <c r="S4" s="953"/>
      <c r="T4" s="953"/>
      <c r="U4" s="953"/>
      <c r="V4" s="953"/>
      <c r="W4" s="953"/>
      <c r="X4" s="953"/>
      <c r="Y4" s="953"/>
      <c r="Z4" s="953"/>
      <c r="AA4" s="953"/>
      <c r="AB4" s="953"/>
      <c r="AC4" s="602"/>
      <c r="AD4" s="602"/>
      <c r="AE4" s="602"/>
      <c r="AF4" s="602"/>
      <c r="AG4" s="602"/>
      <c r="AH4" s="602"/>
      <c r="AI4" s="602"/>
      <c r="AJ4" s="602"/>
      <c r="AK4" s="602"/>
      <c r="AL4" s="602"/>
      <c r="AM4" s="602"/>
      <c r="AN4" s="602"/>
      <c r="AO4" s="602"/>
      <c r="AP4" s="602"/>
      <c r="AQ4" s="602"/>
      <c r="AR4" s="602"/>
      <c r="AS4" s="602"/>
      <c r="AT4" s="602"/>
      <c r="AU4" s="602"/>
      <c r="AV4" s="602"/>
      <c r="AW4" s="602"/>
      <c r="AX4" s="602"/>
      <c r="AY4" s="602"/>
      <c r="AZ4" s="602"/>
      <c r="BA4" s="602"/>
      <c r="BB4" s="602"/>
      <c r="BC4" s="602"/>
      <c r="BD4" s="602"/>
      <c r="BE4" s="602"/>
      <c r="BF4" s="602"/>
      <c r="BG4" s="602"/>
      <c r="BH4" s="602"/>
      <c r="BI4" s="602"/>
      <c r="BJ4" s="602"/>
      <c r="BK4" s="602"/>
      <c r="BL4" s="602"/>
      <c r="BM4" s="602"/>
      <c r="BN4" s="602"/>
      <c r="BO4" s="602"/>
      <c r="BP4" s="602"/>
      <c r="BQ4" s="602"/>
      <c r="BR4" s="602"/>
      <c r="BS4" s="602"/>
      <c r="BT4" s="602"/>
      <c r="BU4" s="602"/>
    </row>
    <row r="5" spans="1:73" s="246" customFormat="1" ht="14.4" thickBot="1" x14ac:dyDescent="0.4">
      <c r="A5" s="23" t="s">
        <v>73</v>
      </c>
      <c r="B5" s="16" t="s">
        <v>196</v>
      </c>
      <c r="C5" s="16" t="s">
        <v>197</v>
      </c>
      <c r="D5" s="16" t="s">
        <v>308</v>
      </c>
      <c r="E5" s="16" t="str">
        <f>"Cumul &lt; "&amp;'0. Guide'!$A$30-1</f>
        <v>Cumul &lt; 2024</v>
      </c>
      <c r="F5" s="1" t="str">
        <f>'0. Guide'!$A$30-1&amp;" (p)"</f>
        <v>2024 (p)</v>
      </c>
      <c r="G5" s="1" t="str">
        <f>'0. Guide'!$A$30-1&amp;" (r)"</f>
        <v>2024 (r)</v>
      </c>
      <c r="H5" s="1" t="str">
        <f>'0. Guide'!$A$30&amp;" (p)"</f>
        <v>2025 (p)</v>
      </c>
      <c r="I5" s="1" t="str">
        <f>'0. Guide'!$A$30&amp;" (r)"</f>
        <v>2025 (r)</v>
      </c>
      <c r="J5" s="1" t="str">
        <f>'0. Guide'!$A$30+COUNTA($I$5:I$5)&amp;" (p)"</f>
        <v>2026 (p)</v>
      </c>
      <c r="K5" s="1" t="str">
        <f>'0. Guide'!$A$30+COUNTA($I$5:J$5)&amp;" (p)"</f>
        <v>2027 (p)</v>
      </c>
      <c r="L5" s="1" t="str">
        <f>'0. Guide'!$A$30+COUNTA($I$5:K$5)&amp;" (p)"</f>
        <v>2028 (p)</v>
      </c>
      <c r="M5" s="1" t="str">
        <f>'0. Guide'!$A$30+COUNTA($I$5:L$5)&amp;" (p)"</f>
        <v>2029 (p)</v>
      </c>
      <c r="N5" s="1" t="str">
        <f>'0. Guide'!$A$30+COUNTA($I$5:M$5)&amp;" (p)"</f>
        <v>2030 (p)</v>
      </c>
      <c r="O5" s="1" t="str">
        <f>'0. Guide'!$A$30+COUNTA($I$5:N$5)&amp;" (p)"</f>
        <v>2031 (p)</v>
      </c>
      <c r="P5" s="1" t="str">
        <f>'0. Guide'!$A$30+COUNTA($I$5:O$5)&amp;" (p)"</f>
        <v>2032 (p)</v>
      </c>
      <c r="Q5" s="1" t="str">
        <f>'0. Guide'!$A$30+COUNTA($I$5:P$5)&amp;" (p)"</f>
        <v>2033 (p)</v>
      </c>
      <c r="R5" s="1" t="str">
        <f>'0. Guide'!$A$30+COUNTA($I$5:Q$5)&amp;" (p)"</f>
        <v>2034 (p)</v>
      </c>
      <c r="S5" s="1" t="str">
        <f>'0. Guide'!$A$30+COUNTA($I$5:R$5)&amp;" (p)"</f>
        <v>2035 (p)</v>
      </c>
      <c r="T5" s="1" t="str">
        <f>'0. Guide'!$A$30+COUNTA($I$5:S$5)&amp;" (p)"</f>
        <v>2036 (p)</v>
      </c>
      <c r="U5" s="1" t="str">
        <f>'0. Guide'!$A$30+COUNTA($I$5:T$5)&amp;" (p)"</f>
        <v>2037 (p)</v>
      </c>
      <c r="V5" s="1" t="str">
        <f>'0. Guide'!$A$30+COUNTA($I$5:U$5)&amp;" (p)"</f>
        <v>2038 (p)</v>
      </c>
      <c r="W5" s="1" t="str">
        <f>'0. Guide'!$A$30+COUNTA($I$5:V$5)&amp;" (p)"</f>
        <v>2039 (p)</v>
      </c>
      <c r="X5" s="1" t="str">
        <f>'0. Guide'!$A$30+COUNTA($I$5:W$5)&amp;" (p)"</f>
        <v>2040 (p)</v>
      </c>
      <c r="Y5" s="1" t="str">
        <f>'0. Guide'!$A$30+COUNTA($I$5:X$5)&amp;" (p)"</f>
        <v>2041 (p)</v>
      </c>
      <c r="Z5" s="1" t="str">
        <f>'0. Guide'!$A$30+COUNTA($I$5:Y$5)&amp;" (p)"</f>
        <v>2042 (p)</v>
      </c>
      <c r="AA5" s="1" t="str">
        <f>'0. Guide'!$A$30+COUNTA($I$5:Z$5)&amp;" (p)"</f>
        <v>2043 (p)</v>
      </c>
      <c r="AB5" s="1" t="str">
        <f>'0. Guide'!$A$30+COUNTA($I$5:AA$5)&amp;" (p)"</f>
        <v>2044 (p)</v>
      </c>
      <c r="AC5" s="1" t="str">
        <f>'0. Guide'!$A$30+COUNTA($I$5:AB$5)&amp;" (p)"</f>
        <v>2045 (p)</v>
      </c>
      <c r="AD5" s="1" t="str">
        <f>'0. Guide'!$A$30+COUNTA($I$5:AC$5)&amp;" (p)"</f>
        <v>2046 (p)</v>
      </c>
      <c r="AE5" s="1" t="str">
        <f>'0. Guide'!$A$30+COUNTA($I$5:AD$5)&amp;" (p)"</f>
        <v>2047 (p)</v>
      </c>
      <c r="AF5" s="1" t="str">
        <f>'0. Guide'!$A$30+COUNTA($I$5:AE$5)&amp;" (p)"</f>
        <v>2048 (p)</v>
      </c>
      <c r="AG5" s="1" t="str">
        <f>'0. Guide'!$A$30+COUNTA($I$5:AF$5)&amp;" (p)"</f>
        <v>2049 (p)</v>
      </c>
      <c r="AH5" s="1" t="str">
        <f>'0. Guide'!$A$30+COUNTA($I$5:AG$5)&amp;" (p)"</f>
        <v>2050 (p)</v>
      </c>
      <c r="AI5" s="1" t="str">
        <f>'0. Guide'!$A$30+COUNTA($I$5:AH$5)&amp;" (p)"</f>
        <v>2051 (p)</v>
      </c>
      <c r="AJ5" s="1" t="str">
        <f>'0. Guide'!$A$30+COUNTA($I$5:AI$5)&amp;" (p)"</f>
        <v>2052 (p)</v>
      </c>
      <c r="AK5" s="1" t="str">
        <f>'0. Guide'!$A$30+COUNTA($I$5:AJ$5)&amp;" (p)"</f>
        <v>2053 (p)</v>
      </c>
      <c r="AL5" s="1" t="str">
        <f>'0. Guide'!$A$30+COUNTA($I$5:AK$5)&amp;" (p)"</f>
        <v>2054 (p)</v>
      </c>
      <c r="AM5" s="1" t="str">
        <f>'0. Guide'!$A$30+COUNTA($I$5:AL$5)&amp;" (p)"</f>
        <v>2055 (p)</v>
      </c>
      <c r="AN5" s="1" t="str">
        <f>'0. Guide'!$A$30+COUNTA($I$5:AM$5)&amp;" (p)"</f>
        <v>2056 (p)</v>
      </c>
      <c r="AO5" s="1" t="str">
        <f>'0. Guide'!$A$30+COUNTA($I$5:AN$5)&amp;" (p)"</f>
        <v>2057 (p)</v>
      </c>
      <c r="AP5" s="1" t="str">
        <f>'0. Guide'!$A$30+COUNTA($I$5:AO$5)&amp;" (p)"</f>
        <v>2058 (p)</v>
      </c>
      <c r="AQ5" s="1" t="str">
        <f>'0. Guide'!$A$30+COUNTA($I$5:AP$5)&amp;" (p)"</f>
        <v>2059 (p)</v>
      </c>
      <c r="AR5" s="1" t="str">
        <f>'0. Guide'!$A$30+COUNTA($I$5:AQ$5)&amp;" (p)"</f>
        <v>2060 (p)</v>
      </c>
      <c r="AS5" s="1" t="str">
        <f>'0. Guide'!$A$30+COUNTA($I$5:AR$5)&amp;" (p)"</f>
        <v>2061 (p)</v>
      </c>
      <c r="AT5" s="1" t="str">
        <f>'0. Guide'!$A$30+COUNTA($I$5:AS$5)&amp;" (p)"</f>
        <v>2062 (p)</v>
      </c>
      <c r="AU5" s="1" t="str">
        <f>'0. Guide'!$A$30+COUNTA($I$5:AT$5)&amp;" (p)"</f>
        <v>2063 (p)</v>
      </c>
      <c r="AV5" s="1" t="str">
        <f>'0. Guide'!$A$30+COUNTA($I$5:AU$5)&amp;" (p)"</f>
        <v>2064 (p)</v>
      </c>
      <c r="AW5" s="1" t="str">
        <f>'0. Guide'!$A$30+COUNTA($I$5:AV$5)&amp;" (p)"</f>
        <v>2065 (p)</v>
      </c>
      <c r="AX5" s="1" t="str">
        <f>'0. Guide'!$A$30+COUNTA($I$5:AW$5)&amp;" (p)"</f>
        <v>2066 (p)</v>
      </c>
      <c r="AY5" s="1" t="str">
        <f>'0. Guide'!$A$30+COUNTA($I$5:AX$5)&amp;" (p)"</f>
        <v>2067 (p)</v>
      </c>
      <c r="AZ5" s="1" t="str">
        <f>'0. Guide'!$A$30+COUNTA($I$5:AY$5)&amp;" (p)"</f>
        <v>2068 (p)</v>
      </c>
      <c r="BA5" s="1" t="str">
        <f>'0. Guide'!$A$30+COUNTA($I$5:AZ$5)&amp;" (p)"</f>
        <v>2069 (p)</v>
      </c>
      <c r="BB5" s="1" t="str">
        <f>'0. Guide'!$A$30+COUNTA($I$5:BA$5)&amp;" (p)"</f>
        <v>2070 (p)</v>
      </c>
      <c r="BC5" s="1" t="str">
        <f>'0. Guide'!$A$30+COUNTA($I$5:BB$5)&amp;" (p)"</f>
        <v>2071 (p)</v>
      </c>
      <c r="BD5" s="1" t="str">
        <f>'0. Guide'!$A$30+COUNTA($I$5:BC$5)&amp;" (p)"</f>
        <v>2072 (p)</v>
      </c>
      <c r="BE5" s="1" t="str">
        <f>'0. Guide'!$A$30+COUNTA($I$5:BD$5)&amp;" (p)"</f>
        <v>2073 (p)</v>
      </c>
      <c r="BF5" s="1" t="str">
        <f>'0. Guide'!$A$30+COUNTA($I$5:BE$5)&amp;" (p)"</f>
        <v>2074 (p)</v>
      </c>
      <c r="BG5" s="1" t="str">
        <f>'0. Guide'!$A$30+COUNTA($I$5:BF$5)&amp;" (p)"</f>
        <v>2075 (p)</v>
      </c>
      <c r="BH5" s="1" t="str">
        <f>'0. Guide'!$A$30+COUNTA($I$5:BG$5)&amp;" (p)"</f>
        <v>2076 (p)</v>
      </c>
      <c r="BI5" s="1" t="str">
        <f>'0. Guide'!$A$30+COUNTA($I$5:BH$5)&amp;" (p)"</f>
        <v>2077 (p)</v>
      </c>
      <c r="BJ5" s="1" t="str">
        <f>'0. Guide'!$A$30+COUNTA($I$5:BI$5)&amp;" (p)"</f>
        <v>2078 (p)</v>
      </c>
      <c r="BK5" s="1" t="str">
        <f>'0. Guide'!$A$30+COUNTA($I$5:BJ$5)&amp;" (p)"</f>
        <v>2079 (p)</v>
      </c>
      <c r="BL5" s="1" t="str">
        <f>'0. Guide'!$A$30+COUNTA($I$5:BK$5)&amp;" (p)"</f>
        <v>2080 (p)</v>
      </c>
      <c r="BM5" s="1" t="str">
        <f>'0. Guide'!$A$30+COUNTA($I$5:BL$5)&amp;" (p)"</f>
        <v>2081 (p)</v>
      </c>
      <c r="BN5" s="1" t="str">
        <f>'0. Guide'!$A$30+COUNTA($I$5:BM$5)&amp;" (p)"</f>
        <v>2082 (p)</v>
      </c>
      <c r="BO5" s="1" t="str">
        <f>'0. Guide'!$A$30+COUNTA($I$5:BN$5)&amp;" (p)"</f>
        <v>2083 (p)</v>
      </c>
      <c r="BP5" s="1" t="str">
        <f>'0. Guide'!$A$30+COUNTA($I$5:BO$5)&amp;" (p)"</f>
        <v>2084 (p)</v>
      </c>
      <c r="BQ5" s="1" t="str">
        <f>'0. Guide'!$A$30+COUNTA($I$5:BP$5)&amp;" (p)"</f>
        <v>2085 (p)</v>
      </c>
      <c r="BR5" s="1" t="str">
        <f>'0. Guide'!$A$30+COUNTA($I$5:BQ$5)&amp;" (p)"</f>
        <v>2086 (p)</v>
      </c>
      <c r="BS5" s="1" t="str">
        <f>'0. Guide'!$A$30+COUNTA($I$5:BR$5)&amp;" (p)"</f>
        <v>2087 (p)</v>
      </c>
      <c r="BT5" s="1" t="str">
        <f>'0. Guide'!$A$30+COUNTA($I$5:BS$5)&amp;" (p)"</f>
        <v>2088 (p)</v>
      </c>
      <c r="BU5" s="1" t="str">
        <f>'0. Guide'!$A$30+COUNTA($I$5:BT$5)&amp;" (p)"</f>
        <v>2089 (p)</v>
      </c>
    </row>
    <row r="6" spans="1:73" s="246" customFormat="1" ht="14.4" thickBot="1" x14ac:dyDescent="0.4">
      <c r="A6" s="21"/>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21"/>
      <c r="AZ6" s="21"/>
      <c r="BA6" s="21"/>
      <c r="BB6" s="21"/>
      <c r="BC6" s="21"/>
      <c r="BD6" s="21"/>
      <c r="BE6" s="21"/>
      <c r="BF6" s="21"/>
      <c r="BG6" s="21"/>
      <c r="BH6" s="21"/>
      <c r="BI6" s="21"/>
      <c r="BJ6" s="21"/>
      <c r="BK6" s="21"/>
      <c r="BL6" s="21"/>
      <c r="BM6" s="21"/>
      <c r="BN6" s="21"/>
      <c r="BO6" s="21"/>
      <c r="BP6" s="21"/>
      <c r="BQ6" s="21"/>
      <c r="BR6" s="21"/>
      <c r="BS6" s="21"/>
      <c r="BT6" s="21"/>
      <c r="BU6" s="21"/>
    </row>
    <row r="7" spans="1:73" ht="60" x14ac:dyDescent="0.35">
      <c r="A7" s="448" t="s">
        <v>447</v>
      </c>
      <c r="B7" s="447" t="str">
        <f>"Données comptables pour les exercices passés et données prévisionnelles pour les exercices futurs.
Le cumul &lt;"&amp;'0. Guide'!$A$30-1&amp;" ne concerne que les projets actifs à la date de l'étude et dont les premières dépenses ont eu lieu avant "&amp; '0. Guide'!$A$30-1</f>
        <v>Données comptables pour les exercices passés et données prévisionnelles pour les exercices futurs.
Le cumul &lt;2024 ne concerne que les projets actifs à la date de l'étude et dont les premières dépenses ont eu lieu avant 2024</v>
      </c>
      <c r="C7" s="248"/>
      <c r="D7" s="671">
        <f>SUM(D8:D14)</f>
        <v>0</v>
      </c>
      <c r="E7" s="672">
        <f>SUM(E8:E14)</f>
        <v>0</v>
      </c>
      <c r="F7" s="672">
        <f>SUM(F8:F14)</f>
        <v>0</v>
      </c>
      <c r="G7" s="672">
        <f t="shared" ref="G7:Y7" si="0">SUM(G8:G14)</f>
        <v>0</v>
      </c>
      <c r="H7" s="672">
        <f t="shared" si="0"/>
        <v>0</v>
      </c>
      <c r="I7" s="672">
        <f>SUM(I8:I14)</f>
        <v>0</v>
      </c>
      <c r="J7" s="672">
        <f t="shared" si="0"/>
        <v>0</v>
      </c>
      <c r="K7" s="672">
        <f t="shared" si="0"/>
        <v>0</v>
      </c>
      <c r="L7" s="672">
        <f t="shared" si="0"/>
        <v>0</v>
      </c>
      <c r="M7" s="672">
        <f t="shared" si="0"/>
        <v>0</v>
      </c>
      <c r="N7" s="672">
        <f t="shared" si="0"/>
        <v>0</v>
      </c>
      <c r="O7" s="672">
        <f t="shared" si="0"/>
        <v>0</v>
      </c>
      <c r="P7" s="672">
        <f t="shared" si="0"/>
        <v>0</v>
      </c>
      <c r="Q7" s="672">
        <f t="shared" si="0"/>
        <v>0</v>
      </c>
      <c r="R7" s="672">
        <f t="shared" si="0"/>
        <v>0</v>
      </c>
      <c r="S7" s="672">
        <f t="shared" si="0"/>
        <v>0</v>
      </c>
      <c r="T7" s="672">
        <f t="shared" si="0"/>
        <v>0</v>
      </c>
      <c r="U7" s="672">
        <f t="shared" si="0"/>
        <v>0</v>
      </c>
      <c r="V7" s="672">
        <f t="shared" si="0"/>
        <v>0</v>
      </c>
      <c r="W7" s="672">
        <f t="shared" si="0"/>
        <v>0</v>
      </c>
      <c r="X7" s="672">
        <f t="shared" si="0"/>
        <v>0</v>
      </c>
      <c r="Y7" s="672">
        <f t="shared" si="0"/>
        <v>0</v>
      </c>
      <c r="Z7" s="672">
        <f t="shared" ref="Z7" si="1">SUM(Z8:Z14)</f>
        <v>0</v>
      </c>
      <c r="AA7" s="672">
        <f t="shared" ref="AA7" si="2">SUM(AA8:AA14)</f>
        <v>0</v>
      </c>
      <c r="AB7" s="672">
        <f t="shared" ref="AB7" si="3">SUM(AB8:AB14)</f>
        <v>0</v>
      </c>
      <c r="AC7" s="672">
        <f t="shared" ref="AC7" si="4">SUM(AC8:AC14)</f>
        <v>0</v>
      </c>
      <c r="AD7" s="672">
        <f t="shared" ref="AD7" si="5">SUM(AD8:AD14)</f>
        <v>0</v>
      </c>
      <c r="AE7" s="672">
        <f t="shared" ref="AE7" si="6">SUM(AE8:AE14)</f>
        <v>0</v>
      </c>
      <c r="AF7" s="672">
        <f t="shared" ref="AF7" si="7">SUM(AF8:AF14)</f>
        <v>0</v>
      </c>
      <c r="AG7" s="672">
        <f t="shared" ref="AG7" si="8">SUM(AG8:AG14)</f>
        <v>0</v>
      </c>
      <c r="AH7" s="672">
        <f t="shared" ref="AH7" si="9">SUM(AH8:AH14)</f>
        <v>0</v>
      </c>
      <c r="AI7" s="672">
        <f t="shared" ref="AI7" si="10">SUM(AI8:AI14)</f>
        <v>0</v>
      </c>
      <c r="AJ7" s="672">
        <f t="shared" ref="AJ7" si="11">SUM(AJ8:AJ14)</f>
        <v>0</v>
      </c>
      <c r="AK7" s="672">
        <f t="shared" ref="AK7" si="12">SUM(AK8:AK14)</f>
        <v>0</v>
      </c>
      <c r="AL7" s="672">
        <f t="shared" ref="AL7" si="13">SUM(AL8:AL14)</f>
        <v>0</v>
      </c>
      <c r="AM7" s="672">
        <f t="shared" ref="AM7" si="14">SUM(AM8:AM14)</f>
        <v>0</v>
      </c>
      <c r="AN7" s="672">
        <f t="shared" ref="AN7" si="15">SUM(AN8:AN14)</f>
        <v>0</v>
      </c>
      <c r="AO7" s="672">
        <f t="shared" ref="AO7" si="16">SUM(AO8:AO14)</f>
        <v>0</v>
      </c>
      <c r="AP7" s="672">
        <f t="shared" ref="AP7" si="17">SUM(AP8:AP14)</f>
        <v>0</v>
      </c>
      <c r="AQ7" s="672">
        <f t="shared" ref="AQ7" si="18">SUM(AQ8:AQ14)</f>
        <v>0</v>
      </c>
      <c r="AR7" s="672">
        <f t="shared" ref="AR7" si="19">SUM(AR8:AR14)</f>
        <v>0</v>
      </c>
      <c r="AS7" s="672">
        <f t="shared" ref="AS7" si="20">SUM(AS8:AS14)</f>
        <v>0</v>
      </c>
      <c r="AT7" s="672">
        <f t="shared" ref="AT7" si="21">SUM(AT8:AT14)</f>
        <v>0</v>
      </c>
      <c r="AU7" s="672">
        <f t="shared" ref="AU7" si="22">SUM(AU8:AU14)</f>
        <v>0</v>
      </c>
      <c r="AV7" s="672">
        <f t="shared" ref="AV7" si="23">SUM(AV8:AV14)</f>
        <v>0</v>
      </c>
      <c r="AW7" s="672">
        <f t="shared" ref="AW7" si="24">SUM(AW8:AW14)</f>
        <v>0</v>
      </c>
      <c r="AX7" s="672">
        <f t="shared" ref="AX7" si="25">SUM(AX8:AX14)</f>
        <v>0</v>
      </c>
      <c r="AY7" s="672">
        <f t="shared" ref="AY7" si="26">SUM(AY8:AY14)</f>
        <v>0</v>
      </c>
      <c r="AZ7" s="672">
        <f t="shared" ref="AZ7" si="27">SUM(AZ8:AZ14)</f>
        <v>0</v>
      </c>
      <c r="BA7" s="672">
        <f t="shared" ref="BA7" si="28">SUM(BA8:BA14)</f>
        <v>0</v>
      </c>
      <c r="BB7" s="672">
        <f t="shared" ref="BB7" si="29">SUM(BB8:BB14)</f>
        <v>0</v>
      </c>
      <c r="BC7" s="672">
        <f t="shared" ref="BC7" si="30">SUM(BC8:BC14)</f>
        <v>0</v>
      </c>
      <c r="BD7" s="672">
        <f t="shared" ref="BD7" si="31">SUM(BD8:BD14)</f>
        <v>0</v>
      </c>
      <c r="BE7" s="672">
        <f t="shared" ref="BE7" si="32">SUM(BE8:BE14)</f>
        <v>0</v>
      </c>
      <c r="BF7" s="672">
        <f t="shared" ref="BF7" si="33">SUM(BF8:BF14)</f>
        <v>0</v>
      </c>
      <c r="BG7" s="672">
        <f t="shared" ref="BG7" si="34">SUM(BG8:BG14)</f>
        <v>0</v>
      </c>
      <c r="BH7" s="672">
        <f t="shared" ref="BH7" si="35">SUM(BH8:BH14)</f>
        <v>0</v>
      </c>
      <c r="BI7" s="672">
        <f t="shared" ref="BI7" si="36">SUM(BI8:BI14)</f>
        <v>0</v>
      </c>
      <c r="BJ7" s="672">
        <f t="shared" ref="BJ7" si="37">SUM(BJ8:BJ14)</f>
        <v>0</v>
      </c>
      <c r="BK7" s="672">
        <f t="shared" ref="BK7" si="38">SUM(BK8:BK14)</f>
        <v>0</v>
      </c>
      <c r="BL7" s="672">
        <f t="shared" ref="BL7" si="39">SUM(BL8:BL14)</f>
        <v>0</v>
      </c>
      <c r="BM7" s="672">
        <f t="shared" ref="BM7" si="40">SUM(BM8:BM14)</f>
        <v>0</v>
      </c>
      <c r="BN7" s="672">
        <f t="shared" ref="BN7" si="41">SUM(BN8:BN14)</f>
        <v>0</v>
      </c>
      <c r="BO7" s="672">
        <f t="shared" ref="BO7" si="42">SUM(BO8:BO14)</f>
        <v>0</v>
      </c>
      <c r="BP7" s="672">
        <f t="shared" ref="BP7" si="43">SUM(BP8:BP14)</f>
        <v>0</v>
      </c>
      <c r="BQ7" s="672">
        <f t="shared" ref="BQ7" si="44">SUM(BQ8:BQ14)</f>
        <v>0</v>
      </c>
      <c r="BR7" s="672">
        <f t="shared" ref="BR7" si="45">SUM(BR8:BR14)</f>
        <v>0</v>
      </c>
      <c r="BS7" s="672">
        <f t="shared" ref="BS7" si="46">SUM(BS8:BS14)</f>
        <v>0</v>
      </c>
      <c r="BT7" s="672">
        <f t="shared" ref="BT7" si="47">SUM(BT8:BT14)</f>
        <v>0</v>
      </c>
      <c r="BU7" s="672">
        <f t="shared" ref="BU7" si="48">SUM(BU8:BU14)</f>
        <v>0</v>
      </c>
    </row>
    <row r="8" spans="1:73" x14ac:dyDescent="0.35">
      <c r="A8" s="454"/>
      <c r="B8" s="249"/>
      <c r="C8" s="516"/>
      <c r="D8" s="673">
        <f t="shared" ref="D8:D14" si="49">SUM(I8:BU8)+G8+E8</f>
        <v>0</v>
      </c>
      <c r="E8" s="674"/>
      <c r="F8" s="674"/>
      <c r="G8" s="674"/>
      <c r="H8" s="674"/>
      <c r="I8" s="674"/>
      <c r="J8" s="674"/>
      <c r="K8" s="674"/>
      <c r="L8" s="674"/>
      <c r="M8" s="674"/>
      <c r="N8" s="674"/>
      <c r="O8" s="674"/>
      <c r="P8" s="674"/>
      <c r="Q8" s="674"/>
      <c r="R8" s="674"/>
      <c r="S8" s="674"/>
      <c r="T8" s="674"/>
      <c r="U8" s="674"/>
      <c r="V8" s="674"/>
      <c r="W8" s="674"/>
      <c r="X8" s="674"/>
      <c r="Y8" s="674"/>
      <c r="Z8" s="674"/>
      <c r="AA8" s="674"/>
      <c r="AB8" s="674"/>
      <c r="AC8" s="674"/>
      <c r="AD8" s="674"/>
      <c r="AE8" s="674"/>
      <c r="AF8" s="674"/>
      <c r="AG8" s="674"/>
      <c r="AH8" s="674"/>
      <c r="AI8" s="674"/>
      <c r="AJ8" s="674"/>
      <c r="AK8" s="674"/>
      <c r="AL8" s="674"/>
      <c r="AM8" s="674"/>
      <c r="AN8" s="674"/>
      <c r="AO8" s="674"/>
      <c r="AP8" s="674"/>
      <c r="AQ8" s="674"/>
      <c r="AR8" s="674"/>
      <c r="AS8" s="674"/>
      <c r="AT8" s="674"/>
      <c r="AU8" s="674"/>
      <c r="AV8" s="674"/>
      <c r="AW8" s="674"/>
      <c r="AX8" s="674"/>
      <c r="AY8" s="674"/>
      <c r="AZ8" s="674"/>
      <c r="BA8" s="674"/>
      <c r="BB8" s="674"/>
      <c r="BC8" s="674"/>
      <c r="BD8" s="674"/>
      <c r="BE8" s="674"/>
      <c r="BF8" s="674"/>
      <c r="BG8" s="674"/>
      <c r="BH8" s="674"/>
      <c r="BI8" s="674"/>
      <c r="BJ8" s="674"/>
      <c r="BK8" s="674"/>
      <c r="BL8" s="674"/>
      <c r="BM8" s="674"/>
      <c r="BN8" s="674"/>
      <c r="BO8" s="674"/>
      <c r="BP8" s="674"/>
      <c r="BQ8" s="674"/>
      <c r="BR8" s="674"/>
      <c r="BS8" s="674"/>
      <c r="BT8" s="674"/>
      <c r="BU8" s="674"/>
    </row>
    <row r="9" spans="1:73" x14ac:dyDescent="0.35">
      <c r="A9" s="455"/>
      <c r="B9" s="415"/>
      <c r="C9" s="516"/>
      <c r="D9" s="673">
        <f t="shared" si="49"/>
        <v>0</v>
      </c>
      <c r="E9" s="676"/>
      <c r="F9" s="676"/>
      <c r="G9" s="676"/>
      <c r="H9" s="676"/>
      <c r="I9" s="676"/>
      <c r="J9" s="676"/>
      <c r="K9" s="676"/>
      <c r="L9" s="676"/>
      <c r="M9" s="676"/>
      <c r="N9" s="676"/>
      <c r="O9" s="676"/>
      <c r="P9" s="676"/>
      <c r="Q9" s="676"/>
      <c r="R9" s="676"/>
      <c r="S9" s="676"/>
      <c r="T9" s="676"/>
      <c r="U9" s="676"/>
      <c r="V9" s="676"/>
      <c r="W9" s="676"/>
      <c r="X9" s="676"/>
      <c r="Y9" s="676"/>
      <c r="Z9" s="676"/>
      <c r="AA9" s="676"/>
      <c r="AB9" s="676"/>
      <c r="AC9" s="676"/>
      <c r="AD9" s="676"/>
      <c r="AE9" s="676"/>
      <c r="AF9" s="676"/>
      <c r="AG9" s="676"/>
      <c r="AH9" s="676"/>
      <c r="AI9" s="676"/>
      <c r="AJ9" s="676"/>
      <c r="AK9" s="676"/>
      <c r="AL9" s="676"/>
      <c r="AM9" s="676"/>
      <c r="AN9" s="676"/>
      <c r="AO9" s="676"/>
      <c r="AP9" s="676"/>
      <c r="AQ9" s="676"/>
      <c r="AR9" s="676"/>
      <c r="AS9" s="676"/>
      <c r="AT9" s="676"/>
      <c r="AU9" s="676"/>
      <c r="AV9" s="676"/>
      <c r="AW9" s="676"/>
      <c r="AX9" s="676"/>
      <c r="AY9" s="676"/>
      <c r="AZ9" s="676"/>
      <c r="BA9" s="676"/>
      <c r="BB9" s="676"/>
      <c r="BC9" s="676"/>
      <c r="BD9" s="676"/>
      <c r="BE9" s="676"/>
      <c r="BF9" s="676"/>
      <c r="BG9" s="676"/>
      <c r="BH9" s="676"/>
      <c r="BI9" s="676"/>
      <c r="BJ9" s="676"/>
      <c r="BK9" s="676"/>
      <c r="BL9" s="676"/>
      <c r="BM9" s="676"/>
      <c r="BN9" s="676"/>
      <c r="BO9" s="676"/>
      <c r="BP9" s="676"/>
      <c r="BQ9" s="676"/>
      <c r="BR9" s="676"/>
      <c r="BS9" s="676"/>
      <c r="BT9" s="676"/>
      <c r="BU9" s="676"/>
    </row>
    <row r="10" spans="1:73" x14ac:dyDescent="0.35">
      <c r="A10" s="454"/>
      <c r="B10" s="249"/>
      <c r="C10" s="516"/>
      <c r="D10" s="673">
        <f t="shared" si="49"/>
        <v>0</v>
      </c>
      <c r="E10" s="676"/>
      <c r="F10" s="676"/>
      <c r="G10" s="676"/>
      <c r="H10" s="676"/>
      <c r="I10" s="676"/>
      <c r="J10" s="676"/>
      <c r="K10" s="676"/>
      <c r="L10" s="676"/>
      <c r="M10" s="676"/>
      <c r="N10" s="676"/>
      <c r="O10" s="676"/>
      <c r="P10" s="676"/>
      <c r="Q10" s="676"/>
      <c r="R10" s="676"/>
      <c r="S10" s="676"/>
      <c r="T10" s="676"/>
      <c r="U10" s="676"/>
      <c r="V10" s="676"/>
      <c r="W10" s="676"/>
      <c r="X10" s="676"/>
      <c r="Y10" s="676"/>
      <c r="Z10" s="676"/>
      <c r="AA10" s="676"/>
      <c r="AB10" s="676"/>
      <c r="AC10" s="676"/>
      <c r="AD10" s="676"/>
      <c r="AE10" s="676"/>
      <c r="AF10" s="676"/>
      <c r="AG10" s="676"/>
      <c r="AH10" s="676"/>
      <c r="AI10" s="676"/>
      <c r="AJ10" s="676"/>
      <c r="AK10" s="676"/>
      <c r="AL10" s="676"/>
      <c r="AM10" s="676"/>
      <c r="AN10" s="676"/>
      <c r="AO10" s="676"/>
      <c r="AP10" s="676"/>
      <c r="AQ10" s="676"/>
      <c r="AR10" s="676"/>
      <c r="AS10" s="676"/>
      <c r="AT10" s="676"/>
      <c r="AU10" s="676"/>
      <c r="AV10" s="676"/>
      <c r="AW10" s="676"/>
      <c r="AX10" s="676"/>
      <c r="AY10" s="676"/>
      <c r="AZ10" s="676"/>
      <c r="BA10" s="676"/>
      <c r="BB10" s="676"/>
      <c r="BC10" s="676"/>
      <c r="BD10" s="676"/>
      <c r="BE10" s="676"/>
      <c r="BF10" s="676"/>
      <c r="BG10" s="676"/>
      <c r="BH10" s="676"/>
      <c r="BI10" s="676"/>
      <c r="BJ10" s="676"/>
      <c r="BK10" s="676"/>
      <c r="BL10" s="676"/>
      <c r="BM10" s="676"/>
      <c r="BN10" s="676"/>
      <c r="BO10" s="676"/>
      <c r="BP10" s="676"/>
      <c r="BQ10" s="676"/>
      <c r="BR10" s="676"/>
      <c r="BS10" s="676"/>
      <c r="BT10" s="676"/>
      <c r="BU10" s="676"/>
    </row>
    <row r="11" spans="1:73" x14ac:dyDescent="0.35">
      <c r="A11" s="455"/>
      <c r="B11" s="415"/>
      <c r="C11" s="516"/>
      <c r="D11" s="673">
        <f t="shared" si="49"/>
        <v>0</v>
      </c>
      <c r="E11" s="676"/>
      <c r="F11" s="676"/>
      <c r="G11" s="676"/>
      <c r="H11" s="676"/>
      <c r="I11" s="676"/>
      <c r="J11" s="676"/>
      <c r="K11" s="676"/>
      <c r="L11" s="676"/>
      <c r="M11" s="676"/>
      <c r="N11" s="676"/>
      <c r="O11" s="676"/>
      <c r="P11" s="676"/>
      <c r="Q11" s="676"/>
      <c r="R11" s="676"/>
      <c r="S11" s="676"/>
      <c r="T11" s="676"/>
      <c r="U11" s="676"/>
      <c r="V11" s="676"/>
      <c r="W11" s="676"/>
      <c r="X11" s="676"/>
      <c r="Y11" s="676"/>
      <c r="Z11" s="676"/>
      <c r="AA11" s="676"/>
      <c r="AB11" s="676"/>
      <c r="AC11" s="676"/>
      <c r="AD11" s="676"/>
      <c r="AE11" s="676"/>
      <c r="AF11" s="676"/>
      <c r="AG11" s="676"/>
      <c r="AH11" s="676"/>
      <c r="AI11" s="676"/>
      <c r="AJ11" s="676"/>
      <c r="AK11" s="676"/>
      <c r="AL11" s="676"/>
      <c r="AM11" s="676"/>
      <c r="AN11" s="676"/>
      <c r="AO11" s="676"/>
      <c r="AP11" s="676"/>
      <c r="AQ11" s="676"/>
      <c r="AR11" s="676"/>
      <c r="AS11" s="676"/>
      <c r="AT11" s="676"/>
      <c r="AU11" s="676"/>
      <c r="AV11" s="676"/>
      <c r="AW11" s="676"/>
      <c r="AX11" s="676"/>
      <c r="AY11" s="676"/>
      <c r="AZ11" s="676"/>
      <c r="BA11" s="676"/>
      <c r="BB11" s="676"/>
      <c r="BC11" s="676"/>
      <c r="BD11" s="676"/>
      <c r="BE11" s="676"/>
      <c r="BF11" s="676"/>
      <c r="BG11" s="676"/>
      <c r="BH11" s="676"/>
      <c r="BI11" s="676"/>
      <c r="BJ11" s="676"/>
      <c r="BK11" s="676"/>
      <c r="BL11" s="676"/>
      <c r="BM11" s="676"/>
      <c r="BN11" s="676"/>
      <c r="BO11" s="676"/>
      <c r="BP11" s="676"/>
      <c r="BQ11" s="676"/>
      <c r="BR11" s="676"/>
      <c r="BS11" s="676"/>
      <c r="BT11" s="676"/>
      <c r="BU11" s="676"/>
    </row>
    <row r="12" spans="1:73" x14ac:dyDescent="0.35">
      <c r="A12" s="455"/>
      <c r="B12" s="415"/>
      <c r="C12" s="516"/>
      <c r="D12" s="673">
        <f t="shared" si="49"/>
        <v>0</v>
      </c>
      <c r="E12" s="676"/>
      <c r="F12" s="676"/>
      <c r="G12" s="676"/>
      <c r="H12" s="676"/>
      <c r="I12" s="676"/>
      <c r="J12" s="676"/>
      <c r="K12" s="676"/>
      <c r="L12" s="676"/>
      <c r="M12" s="676"/>
      <c r="N12" s="676"/>
      <c r="O12" s="676"/>
      <c r="P12" s="676"/>
      <c r="Q12" s="676"/>
      <c r="R12" s="676"/>
      <c r="S12" s="676"/>
      <c r="T12" s="676"/>
      <c r="U12" s="676"/>
      <c r="V12" s="676"/>
      <c r="W12" s="676"/>
      <c r="X12" s="676"/>
      <c r="Y12" s="676"/>
      <c r="Z12" s="676"/>
      <c r="AA12" s="676"/>
      <c r="AB12" s="676"/>
      <c r="AC12" s="676"/>
      <c r="AD12" s="676"/>
      <c r="AE12" s="676"/>
      <c r="AF12" s="676"/>
      <c r="AG12" s="676"/>
      <c r="AH12" s="676"/>
      <c r="AI12" s="676"/>
      <c r="AJ12" s="676"/>
      <c r="AK12" s="676"/>
      <c r="AL12" s="676"/>
      <c r="AM12" s="676"/>
      <c r="AN12" s="676"/>
      <c r="AO12" s="676"/>
      <c r="AP12" s="676"/>
      <c r="AQ12" s="676"/>
      <c r="AR12" s="676"/>
      <c r="AS12" s="676"/>
      <c r="AT12" s="676"/>
      <c r="AU12" s="676"/>
      <c r="AV12" s="676"/>
      <c r="AW12" s="676"/>
      <c r="AX12" s="676"/>
      <c r="AY12" s="676"/>
      <c r="AZ12" s="676"/>
      <c r="BA12" s="676"/>
      <c r="BB12" s="676"/>
      <c r="BC12" s="676"/>
      <c r="BD12" s="676"/>
      <c r="BE12" s="676"/>
      <c r="BF12" s="676"/>
      <c r="BG12" s="676"/>
      <c r="BH12" s="676"/>
      <c r="BI12" s="676"/>
      <c r="BJ12" s="676"/>
      <c r="BK12" s="676"/>
      <c r="BL12" s="676"/>
      <c r="BM12" s="676"/>
      <c r="BN12" s="676"/>
      <c r="BO12" s="676"/>
      <c r="BP12" s="676"/>
      <c r="BQ12" s="676"/>
      <c r="BR12" s="676"/>
      <c r="BS12" s="676"/>
      <c r="BT12" s="676"/>
      <c r="BU12" s="676"/>
    </row>
    <row r="13" spans="1:73" x14ac:dyDescent="0.35">
      <c r="A13" s="455"/>
      <c r="B13" s="415"/>
      <c r="C13" s="516"/>
      <c r="D13" s="673">
        <f t="shared" si="49"/>
        <v>0</v>
      </c>
      <c r="E13" s="676"/>
      <c r="F13" s="676"/>
      <c r="G13" s="676"/>
      <c r="H13" s="676"/>
      <c r="I13" s="676"/>
      <c r="J13" s="676"/>
      <c r="K13" s="676"/>
      <c r="L13" s="676"/>
      <c r="M13" s="676"/>
      <c r="N13" s="676"/>
      <c r="O13" s="676"/>
      <c r="P13" s="676"/>
      <c r="Q13" s="676"/>
      <c r="R13" s="676"/>
      <c r="S13" s="676"/>
      <c r="T13" s="676"/>
      <c r="U13" s="676"/>
      <c r="V13" s="676"/>
      <c r="W13" s="676"/>
      <c r="X13" s="676"/>
      <c r="Y13" s="676"/>
      <c r="Z13" s="676"/>
      <c r="AA13" s="676"/>
      <c r="AB13" s="676"/>
      <c r="AC13" s="676"/>
      <c r="AD13" s="676"/>
      <c r="AE13" s="676"/>
      <c r="AF13" s="676"/>
      <c r="AG13" s="676"/>
      <c r="AH13" s="676"/>
      <c r="AI13" s="676"/>
      <c r="AJ13" s="676"/>
      <c r="AK13" s="676"/>
      <c r="AL13" s="676"/>
      <c r="AM13" s="676"/>
      <c r="AN13" s="676"/>
      <c r="AO13" s="676"/>
      <c r="AP13" s="676"/>
      <c r="AQ13" s="676"/>
      <c r="AR13" s="676"/>
      <c r="AS13" s="676"/>
      <c r="AT13" s="676"/>
      <c r="AU13" s="676"/>
      <c r="AV13" s="676"/>
      <c r="AW13" s="676"/>
      <c r="AX13" s="676"/>
      <c r="AY13" s="676"/>
      <c r="AZ13" s="676"/>
      <c r="BA13" s="676"/>
      <c r="BB13" s="676"/>
      <c r="BC13" s="676"/>
      <c r="BD13" s="676"/>
      <c r="BE13" s="676"/>
      <c r="BF13" s="676"/>
      <c r="BG13" s="676"/>
      <c r="BH13" s="676"/>
      <c r="BI13" s="676"/>
      <c r="BJ13" s="676"/>
      <c r="BK13" s="676"/>
      <c r="BL13" s="676"/>
      <c r="BM13" s="676"/>
      <c r="BN13" s="676"/>
      <c r="BO13" s="676"/>
      <c r="BP13" s="676"/>
      <c r="BQ13" s="676"/>
      <c r="BR13" s="676"/>
      <c r="BS13" s="676"/>
      <c r="BT13" s="676"/>
      <c r="BU13" s="676"/>
    </row>
    <row r="14" spans="1:73" x14ac:dyDescent="0.35">
      <c r="A14" s="455"/>
      <c r="B14" s="415"/>
      <c r="C14" s="516"/>
      <c r="D14" s="673">
        <f t="shared" si="49"/>
        <v>0</v>
      </c>
      <c r="E14" s="676"/>
      <c r="F14" s="676"/>
      <c r="G14" s="676"/>
      <c r="H14" s="676"/>
      <c r="I14" s="676"/>
      <c r="J14" s="676"/>
      <c r="K14" s="676"/>
      <c r="L14" s="676"/>
      <c r="M14" s="676"/>
      <c r="N14" s="676"/>
      <c r="O14" s="676"/>
      <c r="P14" s="676"/>
      <c r="Q14" s="676"/>
      <c r="R14" s="676"/>
      <c r="S14" s="676"/>
      <c r="T14" s="676"/>
      <c r="U14" s="676"/>
      <c r="V14" s="676"/>
      <c r="W14" s="676"/>
      <c r="X14" s="676"/>
      <c r="Y14" s="676"/>
      <c r="Z14" s="676"/>
      <c r="AA14" s="676"/>
      <c r="AB14" s="676"/>
      <c r="AC14" s="676"/>
      <c r="AD14" s="676"/>
      <c r="AE14" s="676"/>
      <c r="AF14" s="676"/>
      <c r="AG14" s="676"/>
      <c r="AH14" s="676"/>
      <c r="AI14" s="676"/>
      <c r="AJ14" s="676"/>
      <c r="AK14" s="676"/>
      <c r="AL14" s="676"/>
      <c r="AM14" s="676"/>
      <c r="AN14" s="676"/>
      <c r="AO14" s="676"/>
      <c r="AP14" s="676"/>
      <c r="AQ14" s="676"/>
      <c r="AR14" s="676"/>
      <c r="AS14" s="676"/>
      <c r="AT14" s="676"/>
      <c r="AU14" s="676"/>
      <c r="AV14" s="676"/>
      <c r="AW14" s="676"/>
      <c r="AX14" s="676"/>
      <c r="AY14" s="676"/>
      <c r="AZ14" s="676"/>
      <c r="BA14" s="676"/>
      <c r="BB14" s="676"/>
      <c r="BC14" s="676"/>
      <c r="BD14" s="676"/>
      <c r="BE14" s="676"/>
      <c r="BF14" s="676"/>
      <c r="BG14" s="676"/>
      <c r="BH14" s="676"/>
      <c r="BI14" s="676"/>
      <c r="BJ14" s="676"/>
      <c r="BK14" s="676"/>
      <c r="BL14" s="676"/>
      <c r="BM14" s="676"/>
      <c r="BN14" s="676"/>
      <c r="BO14" s="676"/>
      <c r="BP14" s="676"/>
      <c r="BQ14" s="676"/>
      <c r="BR14" s="676"/>
      <c r="BS14" s="676"/>
      <c r="BT14" s="676"/>
      <c r="BU14" s="676"/>
    </row>
    <row r="15" spans="1:73" ht="15.6" thickBot="1" x14ac:dyDescent="0.4">
      <c r="A15" s="250"/>
      <c r="B15" s="251"/>
      <c r="C15" s="251"/>
      <c r="D15" s="251"/>
      <c r="E15" s="252"/>
      <c r="F15" s="253"/>
      <c r="G15" s="253"/>
      <c r="H15" s="253"/>
      <c r="I15" s="253"/>
      <c r="J15" s="253"/>
      <c r="K15" s="253"/>
      <c r="L15" s="253"/>
      <c r="M15" s="253"/>
      <c r="N15" s="253"/>
      <c r="O15" s="253"/>
      <c r="P15" s="253"/>
      <c r="Q15" s="253"/>
      <c r="R15" s="253"/>
      <c r="S15" s="253"/>
      <c r="T15" s="253"/>
      <c r="U15" s="253"/>
      <c r="V15" s="253"/>
      <c r="W15" s="253"/>
      <c r="X15" s="253"/>
      <c r="Y15" s="253"/>
      <c r="Z15" s="253"/>
      <c r="AA15" s="253"/>
      <c r="AB15" s="253"/>
      <c r="AC15" s="253"/>
      <c r="AD15" s="253"/>
      <c r="AE15" s="253"/>
      <c r="AF15" s="253"/>
      <c r="AG15" s="253"/>
      <c r="AH15" s="253"/>
      <c r="AI15" s="253"/>
      <c r="AJ15" s="253"/>
      <c r="AK15" s="253"/>
      <c r="AL15" s="253"/>
      <c r="AM15" s="253"/>
      <c r="AN15" s="253"/>
      <c r="AO15" s="253"/>
      <c r="AP15" s="253"/>
      <c r="AQ15" s="253"/>
      <c r="AR15" s="253"/>
      <c r="AS15" s="253"/>
      <c r="AT15" s="253"/>
      <c r="AU15" s="253"/>
      <c r="AV15" s="253"/>
      <c r="AW15" s="253"/>
      <c r="AX15" s="253"/>
      <c r="AY15" s="253"/>
      <c r="AZ15" s="253"/>
      <c r="BA15" s="253"/>
      <c r="BB15" s="253"/>
      <c r="BC15" s="253"/>
      <c r="BD15" s="253"/>
      <c r="BE15" s="253"/>
      <c r="BF15" s="253"/>
      <c r="BG15" s="253"/>
      <c r="BH15" s="253"/>
      <c r="BI15" s="253"/>
      <c r="BJ15" s="253"/>
      <c r="BK15" s="253"/>
      <c r="BL15" s="253"/>
      <c r="BM15" s="253"/>
      <c r="BN15" s="253"/>
      <c r="BO15" s="253"/>
      <c r="BP15" s="253"/>
      <c r="BQ15" s="253"/>
      <c r="BR15" s="253"/>
      <c r="BS15" s="253"/>
      <c r="BT15" s="253"/>
      <c r="BU15" s="253"/>
    </row>
    <row r="16" spans="1:73" ht="15.6" thickBot="1" x14ac:dyDescent="0.4">
      <c r="A16" s="254"/>
      <c r="B16" s="254"/>
      <c r="C16" s="254"/>
      <c r="D16" s="254"/>
      <c r="E16" s="254"/>
      <c r="F16" s="255"/>
      <c r="G16" s="255"/>
      <c r="H16" s="256"/>
      <c r="I16" s="256"/>
      <c r="J16" s="256"/>
      <c r="K16" s="256"/>
      <c r="L16" s="256"/>
      <c r="M16" s="256"/>
      <c r="N16" s="256"/>
      <c r="O16" s="256"/>
      <c r="P16" s="256"/>
      <c r="Q16" s="256"/>
      <c r="R16" s="256"/>
      <c r="S16" s="256"/>
      <c r="T16" s="256"/>
      <c r="U16" s="256"/>
      <c r="V16" s="256"/>
      <c r="W16" s="256"/>
      <c r="X16" s="256"/>
      <c r="Y16" s="256"/>
      <c r="Z16" s="256"/>
      <c r="AA16" s="256"/>
      <c r="AB16" s="256"/>
      <c r="AC16" s="256"/>
      <c r="AD16" s="256"/>
      <c r="AE16" s="256"/>
      <c r="AF16" s="256"/>
      <c r="AG16" s="256"/>
      <c r="AH16" s="256"/>
      <c r="AI16" s="256"/>
      <c r="AJ16" s="256"/>
      <c r="AK16" s="256"/>
      <c r="AL16" s="256"/>
      <c r="AM16" s="256"/>
      <c r="AN16" s="256"/>
      <c r="AO16" s="256"/>
      <c r="AP16" s="256"/>
      <c r="AQ16" s="256"/>
      <c r="AR16" s="256"/>
      <c r="AS16" s="256"/>
      <c r="AT16" s="256"/>
      <c r="AU16" s="256"/>
      <c r="AV16" s="256"/>
      <c r="AW16" s="256"/>
      <c r="AX16" s="256"/>
      <c r="AY16" s="256"/>
      <c r="AZ16" s="256"/>
      <c r="BA16" s="256"/>
      <c r="BB16" s="256"/>
      <c r="BC16" s="256"/>
      <c r="BD16" s="256"/>
      <c r="BE16" s="256"/>
      <c r="BF16" s="256"/>
      <c r="BG16" s="256"/>
      <c r="BH16" s="256"/>
      <c r="BI16" s="256"/>
      <c r="BJ16" s="256"/>
      <c r="BK16" s="256"/>
      <c r="BL16" s="256"/>
      <c r="BM16" s="256"/>
      <c r="BN16" s="256"/>
      <c r="BO16" s="256"/>
      <c r="BP16" s="256"/>
      <c r="BQ16" s="256"/>
      <c r="BR16" s="256"/>
      <c r="BS16" s="256"/>
      <c r="BT16" s="256"/>
      <c r="BU16" s="256"/>
    </row>
    <row r="17" spans="1:73" ht="60" x14ac:dyDescent="0.35">
      <c r="A17" s="247" t="s">
        <v>159</v>
      </c>
      <c r="B17" s="447" t="str">
        <f>"Données comptables pour les exercices passés et données prévisionnelles pour les exercices futurs.
Le cumul &lt;"&amp;'0. Guide'!$A$30-1&amp;" ne concerne que les projets actifs à la date de l'étude et dont les premières dépenses ont eu lieu avant "&amp; '0. Guide'!$A$30-1</f>
        <v>Données comptables pour les exercices passés et données prévisionnelles pour les exercices futurs.
Le cumul &lt;2024 ne concerne que les projets actifs à la date de l'étude et dont les premières dépenses ont eu lieu avant 2024</v>
      </c>
      <c r="C17" s="248"/>
      <c r="D17" s="671">
        <f>SUM(D18:D37)</f>
        <v>0</v>
      </c>
      <c r="E17" s="672">
        <f>SUM(E18:E37)</f>
        <v>0</v>
      </c>
      <c r="F17" s="672">
        <f>SUM(F18:F37)</f>
        <v>0</v>
      </c>
      <c r="G17" s="672">
        <f t="shared" ref="G17:Y17" si="50">SUM(G18:G37)</f>
        <v>0</v>
      </c>
      <c r="H17" s="672">
        <f t="shared" si="50"/>
        <v>0</v>
      </c>
      <c r="I17" s="672">
        <f t="shared" si="50"/>
        <v>0</v>
      </c>
      <c r="J17" s="672">
        <f t="shared" si="50"/>
        <v>0</v>
      </c>
      <c r="K17" s="672">
        <f t="shared" si="50"/>
        <v>0</v>
      </c>
      <c r="L17" s="672">
        <f t="shared" si="50"/>
        <v>0</v>
      </c>
      <c r="M17" s="672">
        <f t="shared" si="50"/>
        <v>0</v>
      </c>
      <c r="N17" s="672">
        <f t="shared" si="50"/>
        <v>0</v>
      </c>
      <c r="O17" s="672">
        <f t="shared" si="50"/>
        <v>0</v>
      </c>
      <c r="P17" s="672">
        <f t="shared" si="50"/>
        <v>0</v>
      </c>
      <c r="Q17" s="672">
        <f t="shared" si="50"/>
        <v>0</v>
      </c>
      <c r="R17" s="672">
        <f t="shared" si="50"/>
        <v>0</v>
      </c>
      <c r="S17" s="672">
        <f t="shared" si="50"/>
        <v>0</v>
      </c>
      <c r="T17" s="672">
        <f t="shared" si="50"/>
        <v>0</v>
      </c>
      <c r="U17" s="672">
        <f t="shared" si="50"/>
        <v>0</v>
      </c>
      <c r="V17" s="672">
        <f t="shared" si="50"/>
        <v>0</v>
      </c>
      <c r="W17" s="672">
        <f t="shared" si="50"/>
        <v>0</v>
      </c>
      <c r="X17" s="672">
        <f t="shared" si="50"/>
        <v>0</v>
      </c>
      <c r="Y17" s="672">
        <f t="shared" si="50"/>
        <v>0</v>
      </c>
      <c r="Z17" s="672">
        <f t="shared" ref="Z17" si="51">SUM(Z18:Z37)</f>
        <v>0</v>
      </c>
      <c r="AA17" s="672">
        <f t="shared" ref="AA17" si="52">SUM(AA18:AA37)</f>
        <v>0</v>
      </c>
      <c r="AB17" s="672">
        <f t="shared" ref="AB17" si="53">SUM(AB18:AB37)</f>
        <v>0</v>
      </c>
      <c r="AC17" s="672">
        <f t="shared" ref="AC17" si="54">SUM(AC18:AC37)</f>
        <v>0</v>
      </c>
      <c r="AD17" s="672">
        <f t="shared" ref="AD17" si="55">SUM(AD18:AD37)</f>
        <v>0</v>
      </c>
      <c r="AE17" s="672">
        <f t="shared" ref="AE17" si="56">SUM(AE18:AE37)</f>
        <v>0</v>
      </c>
      <c r="AF17" s="672">
        <f t="shared" ref="AF17" si="57">SUM(AF18:AF37)</f>
        <v>0</v>
      </c>
      <c r="AG17" s="672">
        <f t="shared" ref="AG17" si="58">SUM(AG18:AG37)</f>
        <v>0</v>
      </c>
      <c r="AH17" s="672">
        <f t="shared" ref="AH17" si="59">SUM(AH18:AH37)</f>
        <v>0</v>
      </c>
      <c r="AI17" s="672">
        <f t="shared" ref="AI17" si="60">SUM(AI18:AI37)</f>
        <v>0</v>
      </c>
      <c r="AJ17" s="672">
        <f t="shared" ref="AJ17" si="61">SUM(AJ18:AJ37)</f>
        <v>0</v>
      </c>
      <c r="AK17" s="672">
        <f t="shared" ref="AK17" si="62">SUM(AK18:AK37)</f>
        <v>0</v>
      </c>
      <c r="AL17" s="672">
        <f t="shared" ref="AL17" si="63">SUM(AL18:AL37)</f>
        <v>0</v>
      </c>
      <c r="AM17" s="672">
        <f t="shared" ref="AM17" si="64">SUM(AM18:AM37)</f>
        <v>0</v>
      </c>
      <c r="AN17" s="672">
        <f t="shared" ref="AN17" si="65">SUM(AN18:AN37)</f>
        <v>0</v>
      </c>
      <c r="AO17" s="672">
        <f t="shared" ref="AO17" si="66">SUM(AO18:AO37)</f>
        <v>0</v>
      </c>
      <c r="AP17" s="672">
        <f t="shared" ref="AP17" si="67">SUM(AP18:AP37)</f>
        <v>0</v>
      </c>
      <c r="AQ17" s="672">
        <f t="shared" ref="AQ17" si="68">SUM(AQ18:AQ37)</f>
        <v>0</v>
      </c>
      <c r="AR17" s="672">
        <f t="shared" ref="AR17" si="69">SUM(AR18:AR37)</f>
        <v>0</v>
      </c>
      <c r="AS17" s="672">
        <f t="shared" ref="AS17" si="70">SUM(AS18:AS37)</f>
        <v>0</v>
      </c>
      <c r="AT17" s="672">
        <f t="shared" ref="AT17" si="71">SUM(AT18:AT37)</f>
        <v>0</v>
      </c>
      <c r="AU17" s="672">
        <f t="shared" ref="AU17" si="72">SUM(AU18:AU37)</f>
        <v>0</v>
      </c>
      <c r="AV17" s="672">
        <f t="shared" ref="AV17" si="73">SUM(AV18:AV37)</f>
        <v>0</v>
      </c>
      <c r="AW17" s="672">
        <f t="shared" ref="AW17" si="74">SUM(AW18:AW37)</f>
        <v>0</v>
      </c>
      <c r="AX17" s="672">
        <f t="shared" ref="AX17" si="75">SUM(AX18:AX37)</f>
        <v>0</v>
      </c>
      <c r="AY17" s="672">
        <f t="shared" ref="AY17" si="76">SUM(AY18:AY37)</f>
        <v>0</v>
      </c>
      <c r="AZ17" s="672">
        <f t="shared" ref="AZ17" si="77">SUM(AZ18:AZ37)</f>
        <v>0</v>
      </c>
      <c r="BA17" s="672">
        <f t="shared" ref="BA17" si="78">SUM(BA18:BA37)</f>
        <v>0</v>
      </c>
      <c r="BB17" s="672">
        <f t="shared" ref="BB17" si="79">SUM(BB18:BB37)</f>
        <v>0</v>
      </c>
      <c r="BC17" s="672">
        <f t="shared" ref="BC17" si="80">SUM(BC18:BC37)</f>
        <v>0</v>
      </c>
      <c r="BD17" s="672">
        <f t="shared" ref="BD17" si="81">SUM(BD18:BD37)</f>
        <v>0</v>
      </c>
      <c r="BE17" s="672">
        <f t="shared" ref="BE17" si="82">SUM(BE18:BE37)</f>
        <v>0</v>
      </c>
      <c r="BF17" s="672">
        <f t="shared" ref="BF17" si="83">SUM(BF18:BF37)</f>
        <v>0</v>
      </c>
      <c r="BG17" s="672">
        <f t="shared" ref="BG17" si="84">SUM(BG18:BG37)</f>
        <v>0</v>
      </c>
      <c r="BH17" s="672">
        <f t="shared" ref="BH17" si="85">SUM(BH18:BH37)</f>
        <v>0</v>
      </c>
      <c r="BI17" s="672">
        <f t="shared" ref="BI17" si="86">SUM(BI18:BI37)</f>
        <v>0</v>
      </c>
      <c r="BJ17" s="672">
        <f t="shared" ref="BJ17" si="87">SUM(BJ18:BJ37)</f>
        <v>0</v>
      </c>
      <c r="BK17" s="672">
        <f t="shared" ref="BK17" si="88">SUM(BK18:BK37)</f>
        <v>0</v>
      </c>
      <c r="BL17" s="672">
        <f t="shared" ref="BL17" si="89">SUM(BL18:BL37)</f>
        <v>0</v>
      </c>
      <c r="BM17" s="672">
        <f t="shared" ref="BM17" si="90">SUM(BM18:BM37)</f>
        <v>0</v>
      </c>
      <c r="BN17" s="672">
        <f t="shared" ref="BN17" si="91">SUM(BN18:BN37)</f>
        <v>0</v>
      </c>
      <c r="BO17" s="672">
        <f t="shared" ref="BO17" si="92">SUM(BO18:BO37)</f>
        <v>0</v>
      </c>
      <c r="BP17" s="672">
        <f t="shared" ref="BP17" si="93">SUM(BP18:BP37)</f>
        <v>0</v>
      </c>
      <c r="BQ17" s="672">
        <f t="shared" ref="BQ17" si="94">SUM(BQ18:BQ37)</f>
        <v>0</v>
      </c>
      <c r="BR17" s="672">
        <f t="shared" ref="BR17" si="95">SUM(BR18:BR37)</f>
        <v>0</v>
      </c>
      <c r="BS17" s="672">
        <f t="shared" ref="BS17" si="96">SUM(BS18:BS37)</f>
        <v>0</v>
      </c>
      <c r="BT17" s="672">
        <f t="shared" ref="BT17" si="97">SUM(BT18:BT37)</f>
        <v>0</v>
      </c>
      <c r="BU17" s="672">
        <f t="shared" ref="BU17" si="98">SUM(BU18:BU37)</f>
        <v>0</v>
      </c>
    </row>
    <row r="18" spans="1:73" x14ac:dyDescent="0.35">
      <c r="A18" s="454"/>
      <c r="B18" s="249"/>
      <c r="C18" s="516"/>
      <c r="D18" s="673">
        <f t="shared" ref="D18:D37" si="99">SUM(I18:BU18)+G18+E18</f>
        <v>0</v>
      </c>
      <c r="E18" s="674"/>
      <c r="F18" s="674"/>
      <c r="G18" s="674"/>
      <c r="H18" s="674"/>
      <c r="I18" s="674"/>
      <c r="J18" s="674"/>
      <c r="K18" s="674"/>
      <c r="L18" s="674"/>
      <c r="M18" s="674"/>
      <c r="N18" s="674"/>
      <c r="O18" s="674"/>
      <c r="P18" s="674"/>
      <c r="Q18" s="674"/>
      <c r="R18" s="674"/>
      <c r="S18" s="674"/>
      <c r="T18" s="674"/>
      <c r="U18" s="674"/>
      <c r="V18" s="674"/>
      <c r="W18" s="674"/>
      <c r="X18" s="674"/>
      <c r="Y18" s="674"/>
      <c r="Z18" s="674"/>
      <c r="AA18" s="674"/>
      <c r="AB18" s="674"/>
      <c r="AC18" s="674"/>
      <c r="AD18" s="674"/>
      <c r="AE18" s="674"/>
      <c r="AF18" s="674"/>
      <c r="AG18" s="674"/>
      <c r="AH18" s="674"/>
      <c r="AI18" s="674"/>
      <c r="AJ18" s="674"/>
      <c r="AK18" s="674"/>
      <c r="AL18" s="674"/>
      <c r="AM18" s="674"/>
      <c r="AN18" s="674"/>
      <c r="AO18" s="674"/>
      <c r="AP18" s="674"/>
      <c r="AQ18" s="674"/>
      <c r="AR18" s="674"/>
      <c r="AS18" s="674"/>
      <c r="AT18" s="674"/>
      <c r="AU18" s="674"/>
      <c r="AV18" s="674"/>
      <c r="AW18" s="674"/>
      <c r="AX18" s="674"/>
      <c r="AY18" s="674"/>
      <c r="AZ18" s="674"/>
      <c r="BA18" s="674"/>
      <c r="BB18" s="674"/>
      <c r="BC18" s="674"/>
      <c r="BD18" s="674"/>
      <c r="BE18" s="674"/>
      <c r="BF18" s="674"/>
      <c r="BG18" s="674"/>
      <c r="BH18" s="674"/>
      <c r="BI18" s="674"/>
      <c r="BJ18" s="674"/>
      <c r="BK18" s="674"/>
      <c r="BL18" s="674"/>
      <c r="BM18" s="674"/>
      <c r="BN18" s="674"/>
      <c r="BO18" s="674"/>
      <c r="BP18" s="674"/>
      <c r="BQ18" s="674"/>
      <c r="BR18" s="674"/>
      <c r="BS18" s="674"/>
      <c r="BT18" s="674"/>
      <c r="BU18" s="674"/>
    </row>
    <row r="19" spans="1:73" x14ac:dyDescent="0.35">
      <c r="A19" s="455"/>
      <c r="B19" s="415"/>
      <c r="C19" s="516"/>
      <c r="D19" s="673">
        <f t="shared" si="99"/>
        <v>0</v>
      </c>
      <c r="E19" s="676"/>
      <c r="F19" s="676"/>
      <c r="G19" s="676"/>
      <c r="H19" s="676"/>
      <c r="I19" s="676"/>
      <c r="J19" s="676"/>
      <c r="K19" s="676"/>
      <c r="L19" s="676"/>
      <c r="M19" s="676"/>
      <c r="N19" s="676"/>
      <c r="O19" s="676"/>
      <c r="P19" s="676"/>
      <c r="Q19" s="676"/>
      <c r="R19" s="676"/>
      <c r="S19" s="676"/>
      <c r="T19" s="676"/>
      <c r="U19" s="676"/>
      <c r="V19" s="676"/>
      <c r="W19" s="676"/>
      <c r="X19" s="676"/>
      <c r="Y19" s="676"/>
      <c r="Z19" s="676"/>
      <c r="AA19" s="676"/>
      <c r="AB19" s="676"/>
      <c r="AC19" s="676"/>
      <c r="AD19" s="676"/>
      <c r="AE19" s="676"/>
      <c r="AF19" s="676"/>
      <c r="AG19" s="676"/>
      <c r="AH19" s="676"/>
      <c r="AI19" s="676"/>
      <c r="AJ19" s="676"/>
      <c r="AK19" s="676"/>
      <c r="AL19" s="676"/>
      <c r="AM19" s="676"/>
      <c r="AN19" s="676"/>
      <c r="AO19" s="676"/>
      <c r="AP19" s="676"/>
      <c r="AQ19" s="676"/>
      <c r="AR19" s="676"/>
      <c r="AS19" s="676"/>
      <c r="AT19" s="676"/>
      <c r="AU19" s="676"/>
      <c r="AV19" s="676"/>
      <c r="AW19" s="676"/>
      <c r="AX19" s="676"/>
      <c r="AY19" s="676"/>
      <c r="AZ19" s="676"/>
      <c r="BA19" s="676"/>
      <c r="BB19" s="676"/>
      <c r="BC19" s="676"/>
      <c r="BD19" s="676"/>
      <c r="BE19" s="676"/>
      <c r="BF19" s="676"/>
      <c r="BG19" s="676"/>
      <c r="BH19" s="676"/>
      <c r="BI19" s="676"/>
      <c r="BJ19" s="676"/>
      <c r="BK19" s="676"/>
      <c r="BL19" s="676"/>
      <c r="BM19" s="676"/>
      <c r="BN19" s="676"/>
      <c r="BO19" s="676"/>
      <c r="BP19" s="676"/>
      <c r="BQ19" s="676"/>
      <c r="BR19" s="676"/>
      <c r="BS19" s="676"/>
      <c r="BT19" s="676"/>
      <c r="BU19" s="676"/>
    </row>
    <row r="20" spans="1:73" x14ac:dyDescent="0.35">
      <c r="A20" s="454"/>
      <c r="B20" s="416"/>
      <c r="C20" s="516"/>
      <c r="D20" s="673">
        <f t="shared" si="99"/>
        <v>0</v>
      </c>
      <c r="E20" s="676"/>
      <c r="F20" s="676"/>
      <c r="G20" s="676"/>
      <c r="H20" s="676"/>
      <c r="I20" s="676"/>
      <c r="J20" s="676"/>
      <c r="K20" s="676"/>
      <c r="L20" s="676"/>
      <c r="M20" s="676"/>
      <c r="N20" s="676"/>
      <c r="O20" s="676"/>
      <c r="P20" s="676"/>
      <c r="Q20" s="676"/>
      <c r="R20" s="676"/>
      <c r="S20" s="676"/>
      <c r="T20" s="676"/>
      <c r="U20" s="676"/>
      <c r="V20" s="676"/>
      <c r="W20" s="676"/>
      <c r="X20" s="676"/>
      <c r="Y20" s="676"/>
      <c r="Z20" s="676"/>
      <c r="AA20" s="676"/>
      <c r="AB20" s="676"/>
      <c r="AC20" s="676"/>
      <c r="AD20" s="676"/>
      <c r="AE20" s="676"/>
      <c r="AF20" s="676"/>
      <c r="AG20" s="676"/>
      <c r="AH20" s="676"/>
      <c r="AI20" s="676"/>
      <c r="AJ20" s="676"/>
      <c r="AK20" s="676"/>
      <c r="AL20" s="676"/>
      <c r="AM20" s="676"/>
      <c r="AN20" s="676"/>
      <c r="AO20" s="676"/>
      <c r="AP20" s="676"/>
      <c r="AQ20" s="676"/>
      <c r="AR20" s="676"/>
      <c r="AS20" s="676"/>
      <c r="AT20" s="676"/>
      <c r="AU20" s="676"/>
      <c r="AV20" s="676"/>
      <c r="AW20" s="676"/>
      <c r="AX20" s="676"/>
      <c r="AY20" s="676"/>
      <c r="AZ20" s="676"/>
      <c r="BA20" s="676"/>
      <c r="BB20" s="676"/>
      <c r="BC20" s="676"/>
      <c r="BD20" s="676"/>
      <c r="BE20" s="676"/>
      <c r="BF20" s="676"/>
      <c r="BG20" s="676"/>
      <c r="BH20" s="676"/>
      <c r="BI20" s="676"/>
      <c r="BJ20" s="676"/>
      <c r="BK20" s="676"/>
      <c r="BL20" s="676"/>
      <c r="BM20" s="676"/>
      <c r="BN20" s="676"/>
      <c r="BO20" s="676"/>
      <c r="BP20" s="676"/>
      <c r="BQ20" s="676"/>
      <c r="BR20" s="676"/>
      <c r="BS20" s="676"/>
      <c r="BT20" s="676"/>
      <c r="BU20" s="676"/>
    </row>
    <row r="21" spans="1:73" x14ac:dyDescent="0.35">
      <c r="A21" s="455"/>
      <c r="B21" s="416"/>
      <c r="C21" s="516"/>
      <c r="D21" s="673">
        <f t="shared" si="99"/>
        <v>0</v>
      </c>
      <c r="E21" s="676"/>
      <c r="F21" s="676"/>
      <c r="G21" s="676"/>
      <c r="H21" s="676"/>
      <c r="I21" s="676"/>
      <c r="J21" s="676"/>
      <c r="K21" s="676"/>
      <c r="L21" s="676"/>
      <c r="M21" s="676"/>
      <c r="N21" s="676"/>
      <c r="O21" s="676"/>
      <c r="P21" s="676"/>
      <c r="Q21" s="676"/>
      <c r="R21" s="676"/>
      <c r="S21" s="676"/>
      <c r="T21" s="676"/>
      <c r="U21" s="676"/>
      <c r="V21" s="676"/>
      <c r="W21" s="676"/>
      <c r="X21" s="676"/>
      <c r="Y21" s="676"/>
      <c r="Z21" s="676"/>
      <c r="AA21" s="676"/>
      <c r="AB21" s="676"/>
      <c r="AC21" s="676"/>
      <c r="AD21" s="676"/>
      <c r="AE21" s="676"/>
      <c r="AF21" s="676"/>
      <c r="AG21" s="676"/>
      <c r="AH21" s="676"/>
      <c r="AI21" s="676"/>
      <c r="AJ21" s="676"/>
      <c r="AK21" s="676"/>
      <c r="AL21" s="676"/>
      <c r="AM21" s="676"/>
      <c r="AN21" s="676"/>
      <c r="AO21" s="676"/>
      <c r="AP21" s="676"/>
      <c r="AQ21" s="676"/>
      <c r="AR21" s="676"/>
      <c r="AS21" s="676"/>
      <c r="AT21" s="676"/>
      <c r="AU21" s="676"/>
      <c r="AV21" s="676"/>
      <c r="AW21" s="676"/>
      <c r="AX21" s="676"/>
      <c r="AY21" s="676"/>
      <c r="AZ21" s="676"/>
      <c r="BA21" s="676"/>
      <c r="BB21" s="676"/>
      <c r="BC21" s="676"/>
      <c r="BD21" s="676"/>
      <c r="BE21" s="676"/>
      <c r="BF21" s="676"/>
      <c r="BG21" s="676"/>
      <c r="BH21" s="676"/>
      <c r="BI21" s="676"/>
      <c r="BJ21" s="676"/>
      <c r="BK21" s="676"/>
      <c r="BL21" s="676"/>
      <c r="BM21" s="676"/>
      <c r="BN21" s="676"/>
      <c r="BO21" s="676"/>
      <c r="BP21" s="676"/>
      <c r="BQ21" s="676"/>
      <c r="BR21" s="676"/>
      <c r="BS21" s="676"/>
      <c r="BT21" s="676"/>
      <c r="BU21" s="676"/>
    </row>
    <row r="22" spans="1:73" x14ac:dyDescent="0.35">
      <c r="A22" s="455"/>
      <c r="B22" s="416"/>
      <c r="C22" s="516"/>
      <c r="D22" s="673">
        <f t="shared" si="99"/>
        <v>0</v>
      </c>
      <c r="E22" s="676"/>
      <c r="F22" s="676"/>
      <c r="G22" s="676"/>
      <c r="H22" s="676"/>
      <c r="I22" s="676"/>
      <c r="J22" s="676"/>
      <c r="K22" s="676"/>
      <c r="L22" s="676"/>
      <c r="M22" s="676"/>
      <c r="N22" s="676"/>
      <c r="O22" s="676"/>
      <c r="P22" s="676"/>
      <c r="Q22" s="676"/>
      <c r="R22" s="676"/>
      <c r="S22" s="676"/>
      <c r="T22" s="676"/>
      <c r="U22" s="676"/>
      <c r="V22" s="676"/>
      <c r="W22" s="676"/>
      <c r="X22" s="676"/>
      <c r="Y22" s="676"/>
      <c r="Z22" s="676"/>
      <c r="AA22" s="676"/>
      <c r="AB22" s="676"/>
      <c r="AC22" s="676"/>
      <c r="AD22" s="676"/>
      <c r="AE22" s="676"/>
      <c r="AF22" s="676"/>
      <c r="AG22" s="676"/>
      <c r="AH22" s="676"/>
      <c r="AI22" s="676"/>
      <c r="AJ22" s="676"/>
      <c r="AK22" s="676"/>
      <c r="AL22" s="676"/>
      <c r="AM22" s="676"/>
      <c r="AN22" s="676"/>
      <c r="AO22" s="676"/>
      <c r="AP22" s="676"/>
      <c r="AQ22" s="676"/>
      <c r="AR22" s="676"/>
      <c r="AS22" s="676"/>
      <c r="AT22" s="676"/>
      <c r="AU22" s="676"/>
      <c r="AV22" s="676"/>
      <c r="AW22" s="676"/>
      <c r="AX22" s="676"/>
      <c r="AY22" s="676"/>
      <c r="AZ22" s="676"/>
      <c r="BA22" s="676"/>
      <c r="BB22" s="676"/>
      <c r="BC22" s="676"/>
      <c r="BD22" s="676"/>
      <c r="BE22" s="676"/>
      <c r="BF22" s="676"/>
      <c r="BG22" s="676"/>
      <c r="BH22" s="676"/>
      <c r="BI22" s="676"/>
      <c r="BJ22" s="676"/>
      <c r="BK22" s="676"/>
      <c r="BL22" s="676"/>
      <c r="BM22" s="676"/>
      <c r="BN22" s="676"/>
      <c r="BO22" s="676"/>
      <c r="BP22" s="676"/>
      <c r="BQ22" s="676"/>
      <c r="BR22" s="676"/>
      <c r="BS22" s="676"/>
      <c r="BT22" s="676"/>
      <c r="BU22" s="676"/>
    </row>
    <row r="23" spans="1:73" x14ac:dyDescent="0.35">
      <c r="A23" s="455"/>
      <c r="B23" s="416"/>
      <c r="C23" s="516"/>
      <c r="D23" s="673">
        <f t="shared" si="99"/>
        <v>0</v>
      </c>
      <c r="E23" s="676"/>
      <c r="F23" s="676"/>
      <c r="G23" s="676"/>
      <c r="H23" s="676"/>
      <c r="I23" s="676"/>
      <c r="J23" s="676"/>
      <c r="K23" s="676"/>
      <c r="L23" s="676"/>
      <c r="M23" s="676"/>
      <c r="N23" s="676"/>
      <c r="O23" s="676"/>
      <c r="P23" s="676"/>
      <c r="Q23" s="676"/>
      <c r="R23" s="676"/>
      <c r="S23" s="676"/>
      <c r="T23" s="676"/>
      <c r="U23" s="676"/>
      <c r="V23" s="676"/>
      <c r="W23" s="676"/>
      <c r="X23" s="676"/>
      <c r="Y23" s="676"/>
      <c r="Z23" s="676"/>
      <c r="AA23" s="676"/>
      <c r="AB23" s="676"/>
      <c r="AC23" s="676"/>
      <c r="AD23" s="676"/>
      <c r="AE23" s="676"/>
      <c r="AF23" s="676"/>
      <c r="AG23" s="676"/>
      <c r="AH23" s="676"/>
      <c r="AI23" s="676"/>
      <c r="AJ23" s="676"/>
      <c r="AK23" s="676"/>
      <c r="AL23" s="676"/>
      <c r="AM23" s="676"/>
      <c r="AN23" s="676"/>
      <c r="AO23" s="676"/>
      <c r="AP23" s="676"/>
      <c r="AQ23" s="676"/>
      <c r="AR23" s="676"/>
      <c r="AS23" s="676"/>
      <c r="AT23" s="676"/>
      <c r="AU23" s="676"/>
      <c r="AV23" s="676"/>
      <c r="AW23" s="676"/>
      <c r="AX23" s="676"/>
      <c r="AY23" s="676"/>
      <c r="AZ23" s="676"/>
      <c r="BA23" s="676"/>
      <c r="BB23" s="676"/>
      <c r="BC23" s="676"/>
      <c r="BD23" s="676"/>
      <c r="BE23" s="676"/>
      <c r="BF23" s="676"/>
      <c r="BG23" s="676"/>
      <c r="BH23" s="676"/>
      <c r="BI23" s="676"/>
      <c r="BJ23" s="676"/>
      <c r="BK23" s="676"/>
      <c r="BL23" s="676"/>
      <c r="BM23" s="676"/>
      <c r="BN23" s="676"/>
      <c r="BO23" s="676"/>
      <c r="BP23" s="676"/>
      <c r="BQ23" s="676"/>
      <c r="BR23" s="676"/>
      <c r="BS23" s="676"/>
      <c r="BT23" s="676"/>
      <c r="BU23" s="676"/>
    </row>
    <row r="24" spans="1:73" x14ac:dyDescent="0.35">
      <c r="A24" s="454"/>
      <c r="B24" s="416"/>
      <c r="C24" s="516"/>
      <c r="D24" s="673">
        <f t="shared" si="99"/>
        <v>0</v>
      </c>
      <c r="E24" s="676"/>
      <c r="F24" s="676"/>
      <c r="G24" s="676"/>
      <c r="H24" s="676"/>
      <c r="I24" s="676"/>
      <c r="J24" s="676"/>
      <c r="K24" s="676"/>
      <c r="L24" s="676"/>
      <c r="M24" s="676"/>
      <c r="N24" s="676"/>
      <c r="O24" s="676"/>
      <c r="P24" s="676"/>
      <c r="Q24" s="676"/>
      <c r="R24" s="676"/>
      <c r="S24" s="676"/>
      <c r="T24" s="676"/>
      <c r="U24" s="676"/>
      <c r="V24" s="676"/>
      <c r="W24" s="676"/>
      <c r="X24" s="676"/>
      <c r="Y24" s="676"/>
      <c r="Z24" s="676"/>
      <c r="AA24" s="676"/>
      <c r="AB24" s="676"/>
      <c r="AC24" s="676"/>
      <c r="AD24" s="676"/>
      <c r="AE24" s="676"/>
      <c r="AF24" s="676"/>
      <c r="AG24" s="676"/>
      <c r="AH24" s="676"/>
      <c r="AI24" s="676"/>
      <c r="AJ24" s="676"/>
      <c r="AK24" s="676"/>
      <c r="AL24" s="676"/>
      <c r="AM24" s="676"/>
      <c r="AN24" s="676"/>
      <c r="AO24" s="676"/>
      <c r="AP24" s="676"/>
      <c r="AQ24" s="676"/>
      <c r="AR24" s="676"/>
      <c r="AS24" s="676"/>
      <c r="AT24" s="676"/>
      <c r="AU24" s="676"/>
      <c r="AV24" s="676"/>
      <c r="AW24" s="676"/>
      <c r="AX24" s="676"/>
      <c r="AY24" s="676"/>
      <c r="AZ24" s="676"/>
      <c r="BA24" s="676"/>
      <c r="BB24" s="676"/>
      <c r="BC24" s="676"/>
      <c r="BD24" s="676"/>
      <c r="BE24" s="676"/>
      <c r="BF24" s="676"/>
      <c r="BG24" s="676"/>
      <c r="BH24" s="676"/>
      <c r="BI24" s="676"/>
      <c r="BJ24" s="676"/>
      <c r="BK24" s="676"/>
      <c r="BL24" s="676"/>
      <c r="BM24" s="676"/>
      <c r="BN24" s="676"/>
      <c r="BO24" s="676"/>
      <c r="BP24" s="676"/>
      <c r="BQ24" s="676"/>
      <c r="BR24" s="676"/>
      <c r="BS24" s="676"/>
      <c r="BT24" s="676"/>
      <c r="BU24" s="676"/>
    </row>
    <row r="25" spans="1:73" x14ac:dyDescent="0.35">
      <c r="A25" s="455"/>
      <c r="B25" s="416"/>
      <c r="C25" s="516"/>
      <c r="D25" s="673">
        <f t="shared" si="99"/>
        <v>0</v>
      </c>
      <c r="E25" s="676"/>
      <c r="F25" s="676"/>
      <c r="G25" s="676"/>
      <c r="H25" s="676"/>
      <c r="I25" s="676"/>
      <c r="J25" s="676"/>
      <c r="K25" s="676"/>
      <c r="L25" s="676"/>
      <c r="M25" s="676"/>
      <c r="N25" s="676"/>
      <c r="O25" s="676"/>
      <c r="P25" s="676"/>
      <c r="Q25" s="676"/>
      <c r="R25" s="676"/>
      <c r="S25" s="676"/>
      <c r="T25" s="676"/>
      <c r="U25" s="676"/>
      <c r="V25" s="676"/>
      <c r="W25" s="676"/>
      <c r="X25" s="676"/>
      <c r="Y25" s="676"/>
      <c r="Z25" s="676"/>
      <c r="AA25" s="676"/>
      <c r="AB25" s="676"/>
      <c r="AC25" s="676"/>
      <c r="AD25" s="676"/>
      <c r="AE25" s="676"/>
      <c r="AF25" s="676"/>
      <c r="AG25" s="676"/>
      <c r="AH25" s="676"/>
      <c r="AI25" s="676"/>
      <c r="AJ25" s="676"/>
      <c r="AK25" s="676"/>
      <c r="AL25" s="676"/>
      <c r="AM25" s="676"/>
      <c r="AN25" s="676"/>
      <c r="AO25" s="676"/>
      <c r="AP25" s="676"/>
      <c r="AQ25" s="676"/>
      <c r="AR25" s="676"/>
      <c r="AS25" s="676"/>
      <c r="AT25" s="676"/>
      <c r="AU25" s="676"/>
      <c r="AV25" s="676"/>
      <c r="AW25" s="676"/>
      <c r="AX25" s="676"/>
      <c r="AY25" s="676"/>
      <c r="AZ25" s="676"/>
      <c r="BA25" s="676"/>
      <c r="BB25" s="676"/>
      <c r="BC25" s="676"/>
      <c r="BD25" s="676"/>
      <c r="BE25" s="676"/>
      <c r="BF25" s="676"/>
      <c r="BG25" s="676"/>
      <c r="BH25" s="676"/>
      <c r="BI25" s="676"/>
      <c r="BJ25" s="676"/>
      <c r="BK25" s="676"/>
      <c r="BL25" s="676"/>
      <c r="BM25" s="676"/>
      <c r="BN25" s="676"/>
      <c r="BO25" s="676"/>
      <c r="BP25" s="676"/>
      <c r="BQ25" s="676"/>
      <c r="BR25" s="676"/>
      <c r="BS25" s="676"/>
      <c r="BT25" s="676"/>
      <c r="BU25" s="676"/>
    </row>
    <row r="26" spans="1:73" x14ac:dyDescent="0.35">
      <c r="A26" s="454"/>
      <c r="B26" s="416"/>
      <c r="C26" s="516"/>
      <c r="D26" s="673">
        <f t="shared" si="99"/>
        <v>0</v>
      </c>
      <c r="E26" s="676"/>
      <c r="F26" s="676"/>
      <c r="G26" s="676"/>
      <c r="H26" s="676"/>
      <c r="I26" s="676"/>
      <c r="J26" s="676"/>
      <c r="K26" s="676"/>
      <c r="L26" s="676"/>
      <c r="M26" s="676"/>
      <c r="N26" s="676"/>
      <c r="O26" s="676"/>
      <c r="P26" s="676"/>
      <c r="Q26" s="676"/>
      <c r="R26" s="676"/>
      <c r="S26" s="676"/>
      <c r="T26" s="676"/>
      <c r="U26" s="676"/>
      <c r="V26" s="676"/>
      <c r="W26" s="676"/>
      <c r="X26" s="676"/>
      <c r="Y26" s="676"/>
      <c r="Z26" s="676"/>
      <c r="AA26" s="676"/>
      <c r="AB26" s="676"/>
      <c r="AC26" s="676"/>
      <c r="AD26" s="676"/>
      <c r="AE26" s="676"/>
      <c r="AF26" s="676"/>
      <c r="AG26" s="676"/>
      <c r="AH26" s="676"/>
      <c r="AI26" s="676"/>
      <c r="AJ26" s="676"/>
      <c r="AK26" s="676"/>
      <c r="AL26" s="676"/>
      <c r="AM26" s="676"/>
      <c r="AN26" s="676"/>
      <c r="AO26" s="676"/>
      <c r="AP26" s="676"/>
      <c r="AQ26" s="676"/>
      <c r="AR26" s="676"/>
      <c r="AS26" s="676"/>
      <c r="AT26" s="676"/>
      <c r="AU26" s="676"/>
      <c r="AV26" s="676"/>
      <c r="AW26" s="676"/>
      <c r="AX26" s="676"/>
      <c r="AY26" s="676"/>
      <c r="AZ26" s="676"/>
      <c r="BA26" s="676"/>
      <c r="BB26" s="676"/>
      <c r="BC26" s="676"/>
      <c r="BD26" s="676"/>
      <c r="BE26" s="676"/>
      <c r="BF26" s="676"/>
      <c r="BG26" s="676"/>
      <c r="BH26" s="676"/>
      <c r="BI26" s="676"/>
      <c r="BJ26" s="676"/>
      <c r="BK26" s="676"/>
      <c r="BL26" s="676"/>
      <c r="BM26" s="676"/>
      <c r="BN26" s="676"/>
      <c r="BO26" s="676"/>
      <c r="BP26" s="676"/>
      <c r="BQ26" s="676"/>
      <c r="BR26" s="676"/>
      <c r="BS26" s="676"/>
      <c r="BT26" s="676"/>
      <c r="BU26" s="676"/>
    </row>
    <row r="27" spans="1:73" x14ac:dyDescent="0.35">
      <c r="A27" s="455"/>
      <c r="B27" s="416"/>
      <c r="C27" s="516"/>
      <c r="D27" s="673">
        <f t="shared" si="99"/>
        <v>0</v>
      </c>
      <c r="E27" s="676"/>
      <c r="F27" s="676"/>
      <c r="G27" s="676"/>
      <c r="H27" s="676"/>
      <c r="I27" s="676"/>
      <c r="J27" s="676"/>
      <c r="K27" s="676"/>
      <c r="L27" s="676"/>
      <c r="M27" s="676"/>
      <c r="N27" s="676"/>
      <c r="O27" s="676"/>
      <c r="P27" s="676"/>
      <c r="Q27" s="676"/>
      <c r="R27" s="676"/>
      <c r="S27" s="676"/>
      <c r="T27" s="676"/>
      <c r="U27" s="676"/>
      <c r="V27" s="676"/>
      <c r="W27" s="676"/>
      <c r="X27" s="676"/>
      <c r="Y27" s="676"/>
      <c r="Z27" s="676"/>
      <c r="AA27" s="676"/>
      <c r="AB27" s="676"/>
      <c r="AC27" s="676"/>
      <c r="AD27" s="676"/>
      <c r="AE27" s="676"/>
      <c r="AF27" s="676"/>
      <c r="AG27" s="676"/>
      <c r="AH27" s="676"/>
      <c r="AI27" s="676"/>
      <c r="AJ27" s="676"/>
      <c r="AK27" s="676"/>
      <c r="AL27" s="676"/>
      <c r="AM27" s="676"/>
      <c r="AN27" s="676"/>
      <c r="AO27" s="676"/>
      <c r="AP27" s="676"/>
      <c r="AQ27" s="676"/>
      <c r="AR27" s="676"/>
      <c r="AS27" s="676"/>
      <c r="AT27" s="676"/>
      <c r="AU27" s="676"/>
      <c r="AV27" s="676"/>
      <c r="AW27" s="676"/>
      <c r="AX27" s="676"/>
      <c r="AY27" s="676"/>
      <c r="AZ27" s="676"/>
      <c r="BA27" s="676"/>
      <c r="BB27" s="676"/>
      <c r="BC27" s="676"/>
      <c r="BD27" s="676"/>
      <c r="BE27" s="676"/>
      <c r="BF27" s="676"/>
      <c r="BG27" s="676"/>
      <c r="BH27" s="676"/>
      <c r="BI27" s="676"/>
      <c r="BJ27" s="676"/>
      <c r="BK27" s="676"/>
      <c r="BL27" s="676"/>
      <c r="BM27" s="676"/>
      <c r="BN27" s="676"/>
      <c r="BO27" s="676"/>
      <c r="BP27" s="676"/>
      <c r="BQ27" s="676"/>
      <c r="BR27" s="676"/>
      <c r="BS27" s="676"/>
      <c r="BT27" s="676"/>
      <c r="BU27" s="676"/>
    </row>
    <row r="28" spans="1:73" x14ac:dyDescent="0.35">
      <c r="A28" s="455"/>
      <c r="B28" s="416"/>
      <c r="C28" s="516"/>
      <c r="D28" s="673">
        <f t="shared" si="99"/>
        <v>0</v>
      </c>
      <c r="E28" s="676"/>
      <c r="F28" s="676"/>
      <c r="G28" s="676"/>
      <c r="H28" s="676"/>
      <c r="I28" s="676"/>
      <c r="J28" s="676"/>
      <c r="K28" s="676"/>
      <c r="L28" s="676"/>
      <c r="M28" s="676"/>
      <c r="N28" s="676"/>
      <c r="O28" s="676"/>
      <c r="P28" s="676"/>
      <c r="Q28" s="676"/>
      <c r="R28" s="676"/>
      <c r="S28" s="676"/>
      <c r="T28" s="676"/>
      <c r="U28" s="676"/>
      <c r="V28" s="676"/>
      <c r="W28" s="676"/>
      <c r="X28" s="676"/>
      <c r="Y28" s="676"/>
      <c r="Z28" s="676"/>
      <c r="AA28" s="676"/>
      <c r="AB28" s="676"/>
      <c r="AC28" s="676"/>
      <c r="AD28" s="676"/>
      <c r="AE28" s="676"/>
      <c r="AF28" s="676"/>
      <c r="AG28" s="676"/>
      <c r="AH28" s="676"/>
      <c r="AI28" s="676"/>
      <c r="AJ28" s="676"/>
      <c r="AK28" s="676"/>
      <c r="AL28" s="676"/>
      <c r="AM28" s="676"/>
      <c r="AN28" s="676"/>
      <c r="AO28" s="676"/>
      <c r="AP28" s="676"/>
      <c r="AQ28" s="676"/>
      <c r="AR28" s="676"/>
      <c r="AS28" s="676"/>
      <c r="AT28" s="676"/>
      <c r="AU28" s="676"/>
      <c r="AV28" s="676"/>
      <c r="AW28" s="676"/>
      <c r="AX28" s="676"/>
      <c r="AY28" s="676"/>
      <c r="AZ28" s="676"/>
      <c r="BA28" s="676"/>
      <c r="BB28" s="676"/>
      <c r="BC28" s="676"/>
      <c r="BD28" s="676"/>
      <c r="BE28" s="676"/>
      <c r="BF28" s="676"/>
      <c r="BG28" s="676"/>
      <c r="BH28" s="676"/>
      <c r="BI28" s="676"/>
      <c r="BJ28" s="676"/>
      <c r="BK28" s="676"/>
      <c r="BL28" s="676"/>
      <c r="BM28" s="676"/>
      <c r="BN28" s="676"/>
      <c r="BO28" s="676"/>
      <c r="BP28" s="676"/>
      <c r="BQ28" s="676"/>
      <c r="BR28" s="676"/>
      <c r="BS28" s="676"/>
      <c r="BT28" s="676"/>
      <c r="BU28" s="676"/>
    </row>
    <row r="29" spans="1:73" x14ac:dyDescent="0.35">
      <c r="A29" s="455"/>
      <c r="B29" s="416"/>
      <c r="C29" s="516"/>
      <c r="D29" s="673">
        <f t="shared" si="99"/>
        <v>0</v>
      </c>
      <c r="E29" s="676"/>
      <c r="F29" s="676"/>
      <c r="G29" s="676"/>
      <c r="H29" s="676"/>
      <c r="I29" s="676"/>
      <c r="J29" s="676"/>
      <c r="K29" s="676"/>
      <c r="L29" s="676"/>
      <c r="M29" s="676"/>
      <c r="N29" s="676"/>
      <c r="O29" s="676"/>
      <c r="P29" s="676"/>
      <c r="Q29" s="676"/>
      <c r="R29" s="676"/>
      <c r="S29" s="676"/>
      <c r="T29" s="676"/>
      <c r="U29" s="676"/>
      <c r="V29" s="676"/>
      <c r="W29" s="676"/>
      <c r="X29" s="676"/>
      <c r="Y29" s="676"/>
      <c r="Z29" s="676"/>
      <c r="AA29" s="676"/>
      <c r="AB29" s="676"/>
      <c r="AC29" s="676"/>
      <c r="AD29" s="676"/>
      <c r="AE29" s="676"/>
      <c r="AF29" s="676"/>
      <c r="AG29" s="676"/>
      <c r="AH29" s="676"/>
      <c r="AI29" s="676"/>
      <c r="AJ29" s="676"/>
      <c r="AK29" s="676"/>
      <c r="AL29" s="676"/>
      <c r="AM29" s="676"/>
      <c r="AN29" s="676"/>
      <c r="AO29" s="676"/>
      <c r="AP29" s="676"/>
      <c r="AQ29" s="676"/>
      <c r="AR29" s="676"/>
      <c r="AS29" s="676"/>
      <c r="AT29" s="676"/>
      <c r="AU29" s="676"/>
      <c r="AV29" s="676"/>
      <c r="AW29" s="676"/>
      <c r="AX29" s="676"/>
      <c r="AY29" s="676"/>
      <c r="AZ29" s="676"/>
      <c r="BA29" s="676"/>
      <c r="BB29" s="676"/>
      <c r="BC29" s="676"/>
      <c r="BD29" s="676"/>
      <c r="BE29" s="676"/>
      <c r="BF29" s="676"/>
      <c r="BG29" s="676"/>
      <c r="BH29" s="676"/>
      <c r="BI29" s="676"/>
      <c r="BJ29" s="676"/>
      <c r="BK29" s="676"/>
      <c r="BL29" s="676"/>
      <c r="BM29" s="676"/>
      <c r="BN29" s="676"/>
      <c r="BO29" s="676"/>
      <c r="BP29" s="676"/>
      <c r="BQ29" s="676"/>
      <c r="BR29" s="676"/>
      <c r="BS29" s="676"/>
      <c r="BT29" s="676"/>
      <c r="BU29" s="676"/>
    </row>
    <row r="30" spans="1:73" x14ac:dyDescent="0.35">
      <c r="A30" s="454"/>
      <c r="B30" s="416"/>
      <c r="C30" s="516"/>
      <c r="D30" s="673">
        <f t="shared" si="99"/>
        <v>0</v>
      </c>
      <c r="E30" s="676"/>
      <c r="F30" s="676"/>
      <c r="G30" s="676"/>
      <c r="H30" s="676"/>
      <c r="I30" s="676"/>
      <c r="J30" s="676"/>
      <c r="K30" s="676"/>
      <c r="L30" s="676"/>
      <c r="M30" s="676"/>
      <c r="N30" s="676"/>
      <c r="O30" s="676"/>
      <c r="P30" s="676"/>
      <c r="Q30" s="676"/>
      <c r="R30" s="676"/>
      <c r="S30" s="676"/>
      <c r="T30" s="676"/>
      <c r="U30" s="676"/>
      <c r="V30" s="676"/>
      <c r="W30" s="676"/>
      <c r="X30" s="676"/>
      <c r="Y30" s="676"/>
      <c r="Z30" s="676"/>
      <c r="AA30" s="676"/>
      <c r="AB30" s="676"/>
      <c r="AC30" s="676"/>
      <c r="AD30" s="676"/>
      <c r="AE30" s="676"/>
      <c r="AF30" s="676"/>
      <c r="AG30" s="676"/>
      <c r="AH30" s="676"/>
      <c r="AI30" s="676"/>
      <c r="AJ30" s="676"/>
      <c r="AK30" s="676"/>
      <c r="AL30" s="676"/>
      <c r="AM30" s="676"/>
      <c r="AN30" s="676"/>
      <c r="AO30" s="676"/>
      <c r="AP30" s="676"/>
      <c r="AQ30" s="676"/>
      <c r="AR30" s="676"/>
      <c r="AS30" s="676"/>
      <c r="AT30" s="676"/>
      <c r="AU30" s="676"/>
      <c r="AV30" s="676"/>
      <c r="AW30" s="676"/>
      <c r="AX30" s="676"/>
      <c r="AY30" s="676"/>
      <c r="AZ30" s="676"/>
      <c r="BA30" s="676"/>
      <c r="BB30" s="676"/>
      <c r="BC30" s="676"/>
      <c r="BD30" s="676"/>
      <c r="BE30" s="676"/>
      <c r="BF30" s="676"/>
      <c r="BG30" s="676"/>
      <c r="BH30" s="676"/>
      <c r="BI30" s="676"/>
      <c r="BJ30" s="676"/>
      <c r="BK30" s="676"/>
      <c r="BL30" s="676"/>
      <c r="BM30" s="676"/>
      <c r="BN30" s="676"/>
      <c r="BO30" s="676"/>
      <c r="BP30" s="676"/>
      <c r="BQ30" s="676"/>
      <c r="BR30" s="676"/>
      <c r="BS30" s="676"/>
      <c r="BT30" s="676"/>
      <c r="BU30" s="676"/>
    </row>
    <row r="31" spans="1:73" x14ac:dyDescent="0.35">
      <c r="A31" s="455"/>
      <c r="B31" s="416"/>
      <c r="C31" s="516"/>
      <c r="D31" s="673">
        <f t="shared" si="99"/>
        <v>0</v>
      </c>
      <c r="E31" s="676"/>
      <c r="F31" s="676"/>
      <c r="G31" s="676"/>
      <c r="H31" s="676"/>
      <c r="I31" s="676"/>
      <c r="J31" s="676"/>
      <c r="K31" s="676"/>
      <c r="L31" s="676"/>
      <c r="M31" s="676"/>
      <c r="N31" s="676"/>
      <c r="O31" s="676"/>
      <c r="P31" s="676"/>
      <c r="Q31" s="676"/>
      <c r="R31" s="676"/>
      <c r="S31" s="676"/>
      <c r="T31" s="676"/>
      <c r="U31" s="676"/>
      <c r="V31" s="676"/>
      <c r="W31" s="676"/>
      <c r="X31" s="676"/>
      <c r="Y31" s="676"/>
      <c r="Z31" s="676"/>
      <c r="AA31" s="676"/>
      <c r="AB31" s="676"/>
      <c r="AC31" s="676"/>
      <c r="AD31" s="676"/>
      <c r="AE31" s="676"/>
      <c r="AF31" s="676"/>
      <c r="AG31" s="676"/>
      <c r="AH31" s="676"/>
      <c r="AI31" s="676"/>
      <c r="AJ31" s="676"/>
      <c r="AK31" s="676"/>
      <c r="AL31" s="676"/>
      <c r="AM31" s="676"/>
      <c r="AN31" s="676"/>
      <c r="AO31" s="676"/>
      <c r="AP31" s="676"/>
      <c r="AQ31" s="676"/>
      <c r="AR31" s="676"/>
      <c r="AS31" s="676"/>
      <c r="AT31" s="676"/>
      <c r="AU31" s="676"/>
      <c r="AV31" s="676"/>
      <c r="AW31" s="676"/>
      <c r="AX31" s="676"/>
      <c r="AY31" s="676"/>
      <c r="AZ31" s="676"/>
      <c r="BA31" s="676"/>
      <c r="BB31" s="676"/>
      <c r="BC31" s="676"/>
      <c r="BD31" s="676"/>
      <c r="BE31" s="676"/>
      <c r="BF31" s="676"/>
      <c r="BG31" s="676"/>
      <c r="BH31" s="676"/>
      <c r="BI31" s="676"/>
      <c r="BJ31" s="676"/>
      <c r="BK31" s="676"/>
      <c r="BL31" s="676"/>
      <c r="BM31" s="676"/>
      <c r="BN31" s="676"/>
      <c r="BO31" s="676"/>
      <c r="BP31" s="676"/>
      <c r="BQ31" s="676"/>
      <c r="BR31" s="676"/>
      <c r="BS31" s="676"/>
      <c r="BT31" s="676"/>
      <c r="BU31" s="676"/>
    </row>
    <row r="32" spans="1:73" x14ac:dyDescent="0.35">
      <c r="A32" s="454"/>
      <c r="B32" s="416"/>
      <c r="C32" s="516"/>
      <c r="D32" s="673">
        <f t="shared" si="99"/>
        <v>0</v>
      </c>
      <c r="E32" s="676"/>
      <c r="F32" s="676"/>
      <c r="G32" s="676"/>
      <c r="H32" s="676"/>
      <c r="I32" s="676"/>
      <c r="J32" s="676"/>
      <c r="K32" s="676"/>
      <c r="L32" s="676"/>
      <c r="M32" s="676"/>
      <c r="N32" s="676"/>
      <c r="O32" s="676"/>
      <c r="P32" s="676"/>
      <c r="Q32" s="676"/>
      <c r="R32" s="676"/>
      <c r="S32" s="676"/>
      <c r="T32" s="676"/>
      <c r="U32" s="676"/>
      <c r="V32" s="676"/>
      <c r="W32" s="676"/>
      <c r="X32" s="676"/>
      <c r="Y32" s="676"/>
      <c r="Z32" s="676"/>
      <c r="AA32" s="676"/>
      <c r="AB32" s="676"/>
      <c r="AC32" s="676"/>
      <c r="AD32" s="676"/>
      <c r="AE32" s="676"/>
      <c r="AF32" s="676"/>
      <c r="AG32" s="676"/>
      <c r="AH32" s="676"/>
      <c r="AI32" s="676"/>
      <c r="AJ32" s="676"/>
      <c r="AK32" s="676"/>
      <c r="AL32" s="676"/>
      <c r="AM32" s="676"/>
      <c r="AN32" s="676"/>
      <c r="AO32" s="676"/>
      <c r="AP32" s="676"/>
      <c r="AQ32" s="676"/>
      <c r="AR32" s="676"/>
      <c r="AS32" s="676"/>
      <c r="AT32" s="676"/>
      <c r="AU32" s="676"/>
      <c r="AV32" s="676"/>
      <c r="AW32" s="676"/>
      <c r="AX32" s="676"/>
      <c r="AY32" s="676"/>
      <c r="AZ32" s="676"/>
      <c r="BA32" s="676"/>
      <c r="BB32" s="676"/>
      <c r="BC32" s="676"/>
      <c r="BD32" s="676"/>
      <c r="BE32" s="676"/>
      <c r="BF32" s="676"/>
      <c r="BG32" s="676"/>
      <c r="BH32" s="676"/>
      <c r="BI32" s="676"/>
      <c r="BJ32" s="676"/>
      <c r="BK32" s="676"/>
      <c r="BL32" s="676"/>
      <c r="BM32" s="676"/>
      <c r="BN32" s="676"/>
      <c r="BO32" s="676"/>
      <c r="BP32" s="676"/>
      <c r="BQ32" s="676"/>
      <c r="BR32" s="676"/>
      <c r="BS32" s="676"/>
      <c r="BT32" s="676"/>
      <c r="BU32" s="676"/>
    </row>
    <row r="33" spans="1:73" x14ac:dyDescent="0.35">
      <c r="A33" s="455"/>
      <c r="B33" s="416"/>
      <c r="C33" s="516"/>
      <c r="D33" s="673">
        <f t="shared" si="99"/>
        <v>0</v>
      </c>
      <c r="E33" s="676"/>
      <c r="F33" s="676"/>
      <c r="G33" s="676"/>
      <c r="H33" s="676"/>
      <c r="I33" s="676"/>
      <c r="J33" s="676"/>
      <c r="K33" s="676"/>
      <c r="L33" s="676"/>
      <c r="M33" s="676"/>
      <c r="N33" s="676"/>
      <c r="O33" s="676"/>
      <c r="P33" s="676"/>
      <c r="Q33" s="676"/>
      <c r="R33" s="676"/>
      <c r="S33" s="676"/>
      <c r="T33" s="676"/>
      <c r="U33" s="676"/>
      <c r="V33" s="676"/>
      <c r="W33" s="676"/>
      <c r="X33" s="676"/>
      <c r="Y33" s="676"/>
      <c r="Z33" s="676"/>
      <c r="AA33" s="676"/>
      <c r="AB33" s="676"/>
      <c r="AC33" s="676"/>
      <c r="AD33" s="676"/>
      <c r="AE33" s="676"/>
      <c r="AF33" s="676"/>
      <c r="AG33" s="676"/>
      <c r="AH33" s="676"/>
      <c r="AI33" s="676"/>
      <c r="AJ33" s="676"/>
      <c r="AK33" s="676"/>
      <c r="AL33" s="676"/>
      <c r="AM33" s="676"/>
      <c r="AN33" s="676"/>
      <c r="AO33" s="676"/>
      <c r="AP33" s="676"/>
      <c r="AQ33" s="676"/>
      <c r="AR33" s="676"/>
      <c r="AS33" s="676"/>
      <c r="AT33" s="676"/>
      <c r="AU33" s="676"/>
      <c r="AV33" s="676"/>
      <c r="AW33" s="676"/>
      <c r="AX33" s="676"/>
      <c r="AY33" s="676"/>
      <c r="AZ33" s="676"/>
      <c r="BA33" s="676"/>
      <c r="BB33" s="676"/>
      <c r="BC33" s="676"/>
      <c r="BD33" s="676"/>
      <c r="BE33" s="676"/>
      <c r="BF33" s="676"/>
      <c r="BG33" s="676"/>
      <c r="BH33" s="676"/>
      <c r="BI33" s="676"/>
      <c r="BJ33" s="676"/>
      <c r="BK33" s="676"/>
      <c r="BL33" s="676"/>
      <c r="BM33" s="676"/>
      <c r="BN33" s="676"/>
      <c r="BO33" s="676"/>
      <c r="BP33" s="676"/>
      <c r="BQ33" s="676"/>
      <c r="BR33" s="676"/>
      <c r="BS33" s="676"/>
      <c r="BT33" s="676"/>
      <c r="BU33" s="676"/>
    </row>
    <row r="34" spans="1:73" x14ac:dyDescent="0.35">
      <c r="A34" s="455"/>
      <c r="B34" s="416"/>
      <c r="C34" s="516"/>
      <c r="D34" s="673">
        <f t="shared" si="99"/>
        <v>0</v>
      </c>
      <c r="E34" s="676"/>
      <c r="F34" s="676"/>
      <c r="G34" s="676"/>
      <c r="H34" s="676"/>
      <c r="I34" s="676"/>
      <c r="J34" s="676"/>
      <c r="K34" s="676"/>
      <c r="L34" s="676"/>
      <c r="M34" s="676"/>
      <c r="N34" s="676"/>
      <c r="O34" s="676"/>
      <c r="P34" s="676"/>
      <c r="Q34" s="676"/>
      <c r="R34" s="676"/>
      <c r="S34" s="676"/>
      <c r="T34" s="676"/>
      <c r="U34" s="676"/>
      <c r="V34" s="676"/>
      <c r="W34" s="676"/>
      <c r="X34" s="676"/>
      <c r="Y34" s="676"/>
      <c r="Z34" s="676"/>
      <c r="AA34" s="676"/>
      <c r="AB34" s="676"/>
      <c r="AC34" s="676"/>
      <c r="AD34" s="676"/>
      <c r="AE34" s="676"/>
      <c r="AF34" s="676"/>
      <c r="AG34" s="676"/>
      <c r="AH34" s="676"/>
      <c r="AI34" s="676"/>
      <c r="AJ34" s="676"/>
      <c r="AK34" s="676"/>
      <c r="AL34" s="676"/>
      <c r="AM34" s="676"/>
      <c r="AN34" s="676"/>
      <c r="AO34" s="676"/>
      <c r="AP34" s="676"/>
      <c r="AQ34" s="676"/>
      <c r="AR34" s="676"/>
      <c r="AS34" s="676"/>
      <c r="AT34" s="676"/>
      <c r="AU34" s="676"/>
      <c r="AV34" s="676"/>
      <c r="AW34" s="676"/>
      <c r="AX34" s="676"/>
      <c r="AY34" s="676"/>
      <c r="AZ34" s="676"/>
      <c r="BA34" s="676"/>
      <c r="BB34" s="676"/>
      <c r="BC34" s="676"/>
      <c r="BD34" s="676"/>
      <c r="BE34" s="676"/>
      <c r="BF34" s="676"/>
      <c r="BG34" s="676"/>
      <c r="BH34" s="676"/>
      <c r="BI34" s="676"/>
      <c r="BJ34" s="676"/>
      <c r="BK34" s="676"/>
      <c r="BL34" s="676"/>
      <c r="BM34" s="676"/>
      <c r="BN34" s="676"/>
      <c r="BO34" s="676"/>
      <c r="BP34" s="676"/>
      <c r="BQ34" s="676"/>
      <c r="BR34" s="676"/>
      <c r="BS34" s="676"/>
      <c r="BT34" s="676"/>
      <c r="BU34" s="676"/>
    </row>
    <row r="35" spans="1:73" x14ac:dyDescent="0.35">
      <c r="A35" s="455"/>
      <c r="B35" s="416"/>
      <c r="C35" s="516"/>
      <c r="D35" s="673">
        <f t="shared" si="99"/>
        <v>0</v>
      </c>
      <c r="E35" s="676"/>
      <c r="F35" s="676"/>
      <c r="G35" s="676"/>
      <c r="H35" s="676"/>
      <c r="I35" s="676"/>
      <c r="J35" s="676"/>
      <c r="K35" s="676"/>
      <c r="L35" s="676"/>
      <c r="M35" s="676"/>
      <c r="N35" s="676"/>
      <c r="O35" s="676"/>
      <c r="P35" s="676"/>
      <c r="Q35" s="676"/>
      <c r="R35" s="676"/>
      <c r="S35" s="676"/>
      <c r="T35" s="676"/>
      <c r="U35" s="676"/>
      <c r="V35" s="676"/>
      <c r="W35" s="676"/>
      <c r="X35" s="676"/>
      <c r="Y35" s="676"/>
      <c r="Z35" s="676"/>
      <c r="AA35" s="676"/>
      <c r="AB35" s="676"/>
      <c r="AC35" s="676"/>
      <c r="AD35" s="676"/>
      <c r="AE35" s="676"/>
      <c r="AF35" s="676"/>
      <c r="AG35" s="676"/>
      <c r="AH35" s="676"/>
      <c r="AI35" s="676"/>
      <c r="AJ35" s="676"/>
      <c r="AK35" s="676"/>
      <c r="AL35" s="676"/>
      <c r="AM35" s="676"/>
      <c r="AN35" s="676"/>
      <c r="AO35" s="676"/>
      <c r="AP35" s="676"/>
      <c r="AQ35" s="676"/>
      <c r="AR35" s="676"/>
      <c r="AS35" s="676"/>
      <c r="AT35" s="676"/>
      <c r="AU35" s="676"/>
      <c r="AV35" s="676"/>
      <c r="AW35" s="676"/>
      <c r="AX35" s="676"/>
      <c r="AY35" s="676"/>
      <c r="AZ35" s="676"/>
      <c r="BA35" s="676"/>
      <c r="BB35" s="676"/>
      <c r="BC35" s="676"/>
      <c r="BD35" s="676"/>
      <c r="BE35" s="676"/>
      <c r="BF35" s="676"/>
      <c r="BG35" s="676"/>
      <c r="BH35" s="676"/>
      <c r="BI35" s="676"/>
      <c r="BJ35" s="676"/>
      <c r="BK35" s="676"/>
      <c r="BL35" s="676"/>
      <c r="BM35" s="676"/>
      <c r="BN35" s="676"/>
      <c r="BO35" s="676"/>
      <c r="BP35" s="676"/>
      <c r="BQ35" s="676"/>
      <c r="BR35" s="676"/>
      <c r="BS35" s="676"/>
      <c r="BT35" s="676"/>
      <c r="BU35" s="676"/>
    </row>
    <row r="36" spans="1:73" x14ac:dyDescent="0.35">
      <c r="A36" s="456"/>
      <c r="B36" s="416"/>
      <c r="C36" s="516"/>
      <c r="D36" s="673">
        <f t="shared" si="99"/>
        <v>0</v>
      </c>
      <c r="E36" s="676"/>
      <c r="F36" s="676"/>
      <c r="G36" s="676"/>
      <c r="H36" s="676"/>
      <c r="I36" s="676"/>
      <c r="J36" s="676"/>
      <c r="K36" s="676"/>
      <c r="L36" s="676"/>
      <c r="M36" s="676"/>
      <c r="N36" s="676"/>
      <c r="O36" s="676"/>
      <c r="P36" s="676"/>
      <c r="Q36" s="676"/>
      <c r="R36" s="676"/>
      <c r="S36" s="676"/>
      <c r="T36" s="676"/>
      <c r="U36" s="676"/>
      <c r="V36" s="676"/>
      <c r="W36" s="676"/>
      <c r="X36" s="676"/>
      <c r="Y36" s="676"/>
      <c r="Z36" s="676"/>
      <c r="AA36" s="676"/>
      <c r="AB36" s="676"/>
      <c r="AC36" s="676"/>
      <c r="AD36" s="676"/>
      <c r="AE36" s="676"/>
      <c r="AF36" s="676"/>
      <c r="AG36" s="676"/>
      <c r="AH36" s="676"/>
      <c r="AI36" s="676"/>
      <c r="AJ36" s="676"/>
      <c r="AK36" s="676"/>
      <c r="AL36" s="676"/>
      <c r="AM36" s="676"/>
      <c r="AN36" s="676"/>
      <c r="AO36" s="676"/>
      <c r="AP36" s="676"/>
      <c r="AQ36" s="676"/>
      <c r="AR36" s="676"/>
      <c r="AS36" s="676"/>
      <c r="AT36" s="676"/>
      <c r="AU36" s="676"/>
      <c r="AV36" s="676"/>
      <c r="AW36" s="676"/>
      <c r="AX36" s="676"/>
      <c r="AY36" s="676"/>
      <c r="AZ36" s="676"/>
      <c r="BA36" s="676"/>
      <c r="BB36" s="676"/>
      <c r="BC36" s="676"/>
      <c r="BD36" s="676"/>
      <c r="BE36" s="676"/>
      <c r="BF36" s="676"/>
      <c r="BG36" s="676"/>
      <c r="BH36" s="676"/>
      <c r="BI36" s="676"/>
      <c r="BJ36" s="676"/>
      <c r="BK36" s="676"/>
      <c r="BL36" s="676"/>
      <c r="BM36" s="676"/>
      <c r="BN36" s="676"/>
      <c r="BO36" s="676"/>
      <c r="BP36" s="676"/>
      <c r="BQ36" s="676"/>
      <c r="BR36" s="676"/>
      <c r="BS36" s="676"/>
      <c r="BT36" s="676"/>
      <c r="BU36" s="676"/>
    </row>
    <row r="37" spans="1:73" x14ac:dyDescent="0.35">
      <c r="A37" s="456"/>
      <c r="B37" s="416"/>
      <c r="C37" s="516"/>
      <c r="D37" s="673">
        <f t="shared" si="99"/>
        <v>0</v>
      </c>
      <c r="E37" s="676"/>
      <c r="F37" s="676"/>
      <c r="G37" s="676"/>
      <c r="H37" s="676"/>
      <c r="I37" s="676"/>
      <c r="J37" s="676"/>
      <c r="K37" s="676"/>
      <c r="L37" s="676"/>
      <c r="M37" s="676"/>
      <c r="N37" s="676"/>
      <c r="O37" s="676"/>
      <c r="P37" s="676"/>
      <c r="Q37" s="676"/>
      <c r="R37" s="676"/>
      <c r="S37" s="676"/>
      <c r="T37" s="676"/>
      <c r="U37" s="676"/>
      <c r="V37" s="676"/>
      <c r="W37" s="676"/>
      <c r="X37" s="676"/>
      <c r="Y37" s="676"/>
      <c r="Z37" s="676"/>
      <c r="AA37" s="676"/>
      <c r="AB37" s="676"/>
      <c r="AC37" s="676"/>
      <c r="AD37" s="676"/>
      <c r="AE37" s="676"/>
      <c r="AF37" s="676"/>
      <c r="AG37" s="676"/>
      <c r="AH37" s="676"/>
      <c r="AI37" s="676"/>
      <c r="AJ37" s="676"/>
      <c r="AK37" s="676"/>
      <c r="AL37" s="676"/>
      <c r="AM37" s="676"/>
      <c r="AN37" s="676"/>
      <c r="AO37" s="676"/>
      <c r="AP37" s="676"/>
      <c r="AQ37" s="676"/>
      <c r="AR37" s="676"/>
      <c r="AS37" s="676"/>
      <c r="AT37" s="676"/>
      <c r="AU37" s="676"/>
      <c r="AV37" s="676"/>
      <c r="AW37" s="676"/>
      <c r="AX37" s="676"/>
      <c r="AY37" s="676"/>
      <c r="AZ37" s="676"/>
      <c r="BA37" s="676"/>
      <c r="BB37" s="676"/>
      <c r="BC37" s="676"/>
      <c r="BD37" s="676"/>
      <c r="BE37" s="676"/>
      <c r="BF37" s="676"/>
      <c r="BG37" s="676"/>
      <c r="BH37" s="676"/>
      <c r="BI37" s="676"/>
      <c r="BJ37" s="676"/>
      <c r="BK37" s="676"/>
      <c r="BL37" s="676"/>
      <c r="BM37" s="676"/>
      <c r="BN37" s="676"/>
      <c r="BO37" s="676"/>
      <c r="BP37" s="676"/>
      <c r="BQ37" s="676"/>
      <c r="BR37" s="676"/>
      <c r="BS37" s="676"/>
      <c r="BT37" s="676"/>
      <c r="BU37" s="676"/>
    </row>
    <row r="38" spans="1:73" ht="15.6" thickBot="1" x14ac:dyDescent="0.4">
      <c r="A38" s="250"/>
      <c r="B38" s="251"/>
      <c r="C38" s="251"/>
      <c r="D38" s="251"/>
      <c r="E38" s="252"/>
      <c r="F38" s="253"/>
      <c r="G38" s="253"/>
      <c r="H38" s="253"/>
      <c r="I38" s="253"/>
      <c r="J38" s="253"/>
      <c r="K38" s="253"/>
      <c r="L38" s="253"/>
      <c r="M38" s="253"/>
      <c r="N38" s="253"/>
      <c r="O38" s="253"/>
      <c r="P38" s="253"/>
      <c r="Q38" s="253"/>
      <c r="R38" s="253"/>
      <c r="S38" s="253"/>
      <c r="T38" s="253"/>
      <c r="U38" s="253"/>
      <c r="V38" s="253"/>
      <c r="W38" s="253"/>
      <c r="X38" s="253"/>
      <c r="Y38" s="253"/>
      <c r="Z38" s="253"/>
      <c r="AA38" s="253"/>
      <c r="AB38" s="253"/>
      <c r="AC38" s="253"/>
      <c r="AD38" s="253"/>
      <c r="AE38" s="253"/>
      <c r="AF38" s="253"/>
      <c r="AG38" s="253"/>
      <c r="AH38" s="253"/>
      <c r="AI38" s="253"/>
      <c r="AJ38" s="253"/>
      <c r="AK38" s="253"/>
      <c r="AL38" s="253"/>
      <c r="AM38" s="253"/>
      <c r="AN38" s="253"/>
      <c r="AO38" s="253"/>
      <c r="AP38" s="253"/>
      <c r="AQ38" s="253"/>
      <c r="AR38" s="253"/>
      <c r="AS38" s="253"/>
      <c r="AT38" s="253"/>
      <c r="AU38" s="253"/>
      <c r="AV38" s="253"/>
      <c r="AW38" s="253"/>
      <c r="AX38" s="253"/>
      <c r="AY38" s="253"/>
      <c r="AZ38" s="253"/>
      <c r="BA38" s="253"/>
      <c r="BB38" s="253"/>
      <c r="BC38" s="253"/>
      <c r="BD38" s="253"/>
      <c r="BE38" s="253"/>
      <c r="BF38" s="253"/>
      <c r="BG38" s="253"/>
      <c r="BH38" s="253"/>
      <c r="BI38" s="253"/>
      <c r="BJ38" s="253"/>
      <c r="BK38" s="253"/>
      <c r="BL38" s="253"/>
      <c r="BM38" s="253"/>
      <c r="BN38" s="253"/>
      <c r="BO38" s="253"/>
      <c r="BP38" s="253"/>
      <c r="BQ38" s="253"/>
      <c r="BR38" s="253"/>
      <c r="BS38" s="253"/>
      <c r="BT38" s="253"/>
      <c r="BU38" s="253"/>
    </row>
    <row r="39" spans="1:73" ht="15.6" thickBot="1" x14ac:dyDescent="0.4">
      <c r="A39" s="250"/>
      <c r="B39" s="251"/>
      <c r="C39" s="251"/>
      <c r="D39" s="252"/>
      <c r="E39" s="252"/>
      <c r="F39" s="253"/>
      <c r="G39" s="253"/>
      <c r="H39" s="253"/>
      <c r="I39" s="253"/>
      <c r="J39" s="253"/>
      <c r="K39" s="253"/>
      <c r="L39" s="253"/>
      <c r="M39" s="253"/>
      <c r="N39" s="253"/>
      <c r="O39" s="253"/>
      <c r="P39" s="253"/>
      <c r="Q39" s="253"/>
      <c r="R39" s="253"/>
      <c r="S39" s="253"/>
      <c r="T39" s="253"/>
      <c r="U39" s="253"/>
      <c r="V39" s="253"/>
      <c r="W39" s="253"/>
      <c r="X39" s="253"/>
      <c r="Y39" s="253"/>
      <c r="Z39" s="253"/>
      <c r="AA39" s="253"/>
      <c r="AB39" s="253"/>
      <c r="AC39" s="253"/>
      <c r="AD39" s="253"/>
      <c r="AE39" s="253"/>
      <c r="AF39" s="253"/>
      <c r="AG39" s="253"/>
      <c r="AH39" s="253"/>
      <c r="AI39" s="253"/>
      <c r="AJ39" s="253"/>
      <c r="AK39" s="253"/>
      <c r="AL39" s="253"/>
      <c r="AM39" s="253"/>
      <c r="AN39" s="253"/>
      <c r="AO39" s="253"/>
      <c r="AP39" s="253"/>
      <c r="AQ39" s="253"/>
      <c r="AR39" s="253"/>
      <c r="AS39" s="253"/>
      <c r="AT39" s="253"/>
      <c r="AU39" s="253"/>
      <c r="AV39" s="253"/>
      <c r="AW39" s="253"/>
      <c r="AX39" s="253"/>
      <c r="AY39" s="253"/>
      <c r="AZ39" s="253"/>
      <c r="BA39" s="253"/>
      <c r="BB39" s="253"/>
      <c r="BC39" s="253"/>
      <c r="BD39" s="253"/>
      <c r="BE39" s="253"/>
      <c r="BF39" s="253"/>
      <c r="BG39" s="253"/>
      <c r="BH39" s="253"/>
      <c r="BI39" s="253"/>
      <c r="BJ39" s="253"/>
      <c r="BK39" s="253"/>
      <c r="BL39" s="253"/>
      <c r="BM39" s="253"/>
      <c r="BN39" s="253"/>
      <c r="BO39" s="253"/>
      <c r="BP39" s="253"/>
      <c r="BQ39" s="253"/>
      <c r="BR39" s="253"/>
      <c r="BS39" s="253"/>
      <c r="BT39" s="253"/>
      <c r="BU39" s="253"/>
    </row>
    <row r="40" spans="1:73" ht="60" x14ac:dyDescent="0.35">
      <c r="A40" s="247" t="s">
        <v>160</v>
      </c>
      <c r="B40" s="447" t="str">
        <f>"Données comptables pour les exercices passés et données prévisionnelles pour les exercices futurs.
Le cumul &lt;"&amp;'0. Guide'!$A$30-1&amp;" ne concerne que les projets actifs à la date de l'étude et dont les premières dépenses ont eu lieu avant "&amp; '0. Guide'!$A$30-1</f>
        <v>Données comptables pour les exercices passés et données prévisionnelles pour les exercices futurs.
Le cumul &lt;2024 ne concerne que les projets actifs à la date de l'étude et dont les premières dépenses ont eu lieu avant 2024</v>
      </c>
      <c r="C40" s="248"/>
      <c r="D40" s="671">
        <f>SUM(D41:D60)</f>
        <v>0</v>
      </c>
      <c r="E40" s="672">
        <f>SUM(E41:E60)</f>
        <v>0</v>
      </c>
      <c r="F40" s="672">
        <f>SUM(F41:F60)</f>
        <v>0</v>
      </c>
      <c r="G40" s="672">
        <f>SUM(G41:G60)</f>
        <v>0</v>
      </c>
      <c r="H40" s="672">
        <f t="shared" ref="H40:Y40" si="100">SUM(H41:H60)</f>
        <v>0</v>
      </c>
      <c r="I40" s="672">
        <f t="shared" si="100"/>
        <v>0</v>
      </c>
      <c r="J40" s="672">
        <f t="shared" si="100"/>
        <v>0</v>
      </c>
      <c r="K40" s="672">
        <f t="shared" si="100"/>
        <v>0</v>
      </c>
      <c r="L40" s="672">
        <f t="shared" si="100"/>
        <v>0</v>
      </c>
      <c r="M40" s="672">
        <f t="shared" si="100"/>
        <v>0</v>
      </c>
      <c r="N40" s="672">
        <f t="shared" si="100"/>
        <v>0</v>
      </c>
      <c r="O40" s="672">
        <f t="shared" si="100"/>
        <v>0</v>
      </c>
      <c r="P40" s="672">
        <f t="shared" si="100"/>
        <v>0</v>
      </c>
      <c r="Q40" s="672">
        <f t="shared" si="100"/>
        <v>0</v>
      </c>
      <c r="R40" s="672">
        <f t="shared" si="100"/>
        <v>0</v>
      </c>
      <c r="S40" s="672">
        <f t="shared" si="100"/>
        <v>0</v>
      </c>
      <c r="T40" s="672">
        <f t="shared" si="100"/>
        <v>0</v>
      </c>
      <c r="U40" s="672">
        <f t="shared" si="100"/>
        <v>0</v>
      </c>
      <c r="V40" s="672">
        <f t="shared" si="100"/>
        <v>0</v>
      </c>
      <c r="W40" s="672">
        <f t="shared" si="100"/>
        <v>0</v>
      </c>
      <c r="X40" s="672">
        <f t="shared" si="100"/>
        <v>0</v>
      </c>
      <c r="Y40" s="672">
        <f t="shared" si="100"/>
        <v>0</v>
      </c>
      <c r="Z40" s="672">
        <f t="shared" ref="Z40" si="101">SUM(Z41:Z60)</f>
        <v>0</v>
      </c>
      <c r="AA40" s="672">
        <f t="shared" ref="AA40" si="102">SUM(AA41:AA60)</f>
        <v>0</v>
      </c>
      <c r="AB40" s="672">
        <f t="shared" ref="AB40" si="103">SUM(AB41:AB60)</f>
        <v>0</v>
      </c>
      <c r="AC40" s="672">
        <f t="shared" ref="AC40" si="104">SUM(AC41:AC60)</f>
        <v>0</v>
      </c>
      <c r="AD40" s="672">
        <f t="shared" ref="AD40" si="105">SUM(AD41:AD60)</f>
        <v>0</v>
      </c>
      <c r="AE40" s="672">
        <f t="shared" ref="AE40" si="106">SUM(AE41:AE60)</f>
        <v>0</v>
      </c>
      <c r="AF40" s="672">
        <f t="shared" ref="AF40" si="107">SUM(AF41:AF60)</f>
        <v>0</v>
      </c>
      <c r="AG40" s="672">
        <f t="shared" ref="AG40" si="108">SUM(AG41:AG60)</f>
        <v>0</v>
      </c>
      <c r="AH40" s="672">
        <f t="shared" ref="AH40" si="109">SUM(AH41:AH60)</f>
        <v>0</v>
      </c>
      <c r="AI40" s="672">
        <f t="shared" ref="AI40" si="110">SUM(AI41:AI60)</f>
        <v>0</v>
      </c>
      <c r="AJ40" s="672">
        <f t="shared" ref="AJ40" si="111">SUM(AJ41:AJ60)</f>
        <v>0</v>
      </c>
      <c r="AK40" s="672">
        <f t="shared" ref="AK40" si="112">SUM(AK41:AK60)</f>
        <v>0</v>
      </c>
      <c r="AL40" s="672">
        <f t="shared" ref="AL40" si="113">SUM(AL41:AL60)</f>
        <v>0</v>
      </c>
      <c r="AM40" s="672">
        <f t="shared" ref="AM40" si="114">SUM(AM41:AM60)</f>
        <v>0</v>
      </c>
      <c r="AN40" s="672">
        <f t="shared" ref="AN40" si="115">SUM(AN41:AN60)</f>
        <v>0</v>
      </c>
      <c r="AO40" s="672">
        <f t="shared" ref="AO40" si="116">SUM(AO41:AO60)</f>
        <v>0</v>
      </c>
      <c r="AP40" s="672">
        <f t="shared" ref="AP40" si="117">SUM(AP41:AP60)</f>
        <v>0</v>
      </c>
      <c r="AQ40" s="672">
        <f t="shared" ref="AQ40" si="118">SUM(AQ41:AQ60)</f>
        <v>0</v>
      </c>
      <c r="AR40" s="672">
        <f t="shared" ref="AR40" si="119">SUM(AR41:AR60)</f>
        <v>0</v>
      </c>
      <c r="AS40" s="672">
        <f t="shared" ref="AS40" si="120">SUM(AS41:AS60)</f>
        <v>0</v>
      </c>
      <c r="AT40" s="672">
        <f t="shared" ref="AT40" si="121">SUM(AT41:AT60)</f>
        <v>0</v>
      </c>
      <c r="AU40" s="672">
        <f t="shared" ref="AU40" si="122">SUM(AU41:AU60)</f>
        <v>0</v>
      </c>
      <c r="AV40" s="672">
        <f t="shared" ref="AV40" si="123">SUM(AV41:AV60)</f>
        <v>0</v>
      </c>
      <c r="AW40" s="672">
        <f t="shared" ref="AW40" si="124">SUM(AW41:AW60)</f>
        <v>0</v>
      </c>
      <c r="AX40" s="672">
        <f t="shared" ref="AX40" si="125">SUM(AX41:AX60)</f>
        <v>0</v>
      </c>
      <c r="AY40" s="672">
        <f t="shared" ref="AY40" si="126">SUM(AY41:AY60)</f>
        <v>0</v>
      </c>
      <c r="AZ40" s="672">
        <f t="shared" ref="AZ40" si="127">SUM(AZ41:AZ60)</f>
        <v>0</v>
      </c>
      <c r="BA40" s="672">
        <f t="shared" ref="BA40" si="128">SUM(BA41:BA60)</f>
        <v>0</v>
      </c>
      <c r="BB40" s="672">
        <f t="shared" ref="BB40" si="129">SUM(BB41:BB60)</f>
        <v>0</v>
      </c>
      <c r="BC40" s="672">
        <f t="shared" ref="BC40" si="130">SUM(BC41:BC60)</f>
        <v>0</v>
      </c>
      <c r="BD40" s="672">
        <f t="shared" ref="BD40" si="131">SUM(BD41:BD60)</f>
        <v>0</v>
      </c>
      <c r="BE40" s="672">
        <f t="shared" ref="BE40" si="132">SUM(BE41:BE60)</f>
        <v>0</v>
      </c>
      <c r="BF40" s="672">
        <f t="shared" ref="BF40" si="133">SUM(BF41:BF60)</f>
        <v>0</v>
      </c>
      <c r="BG40" s="672">
        <f t="shared" ref="BG40" si="134">SUM(BG41:BG60)</f>
        <v>0</v>
      </c>
      <c r="BH40" s="672">
        <f t="shared" ref="BH40" si="135">SUM(BH41:BH60)</f>
        <v>0</v>
      </c>
      <c r="BI40" s="672">
        <f t="shared" ref="BI40" si="136">SUM(BI41:BI60)</f>
        <v>0</v>
      </c>
      <c r="BJ40" s="672">
        <f t="shared" ref="BJ40" si="137">SUM(BJ41:BJ60)</f>
        <v>0</v>
      </c>
      <c r="BK40" s="672">
        <f t="shared" ref="BK40" si="138">SUM(BK41:BK60)</f>
        <v>0</v>
      </c>
      <c r="BL40" s="672">
        <f t="shared" ref="BL40" si="139">SUM(BL41:BL60)</f>
        <v>0</v>
      </c>
      <c r="BM40" s="672">
        <f t="shared" ref="BM40" si="140">SUM(BM41:BM60)</f>
        <v>0</v>
      </c>
      <c r="BN40" s="672">
        <f t="shared" ref="BN40" si="141">SUM(BN41:BN60)</f>
        <v>0</v>
      </c>
      <c r="BO40" s="672">
        <f t="shared" ref="BO40" si="142">SUM(BO41:BO60)</f>
        <v>0</v>
      </c>
      <c r="BP40" s="672">
        <f t="shared" ref="BP40" si="143">SUM(BP41:BP60)</f>
        <v>0</v>
      </c>
      <c r="BQ40" s="672">
        <f t="shared" ref="BQ40" si="144">SUM(BQ41:BQ60)</f>
        <v>0</v>
      </c>
      <c r="BR40" s="672">
        <f t="shared" ref="BR40" si="145">SUM(BR41:BR60)</f>
        <v>0</v>
      </c>
      <c r="BS40" s="672">
        <f t="shared" ref="BS40" si="146">SUM(BS41:BS60)</f>
        <v>0</v>
      </c>
      <c r="BT40" s="672">
        <f t="shared" ref="BT40" si="147">SUM(BT41:BT60)</f>
        <v>0</v>
      </c>
      <c r="BU40" s="672">
        <f t="shared" ref="BU40" si="148">SUM(BU41:BU60)</f>
        <v>0</v>
      </c>
    </row>
    <row r="41" spans="1:73" x14ac:dyDescent="0.35">
      <c r="A41" s="454"/>
      <c r="B41" s="249"/>
      <c r="C41" s="516"/>
      <c r="D41" s="673">
        <f t="shared" ref="D41:D60" si="149">SUM(I41:BU41)+G41+E41</f>
        <v>0</v>
      </c>
      <c r="E41" s="674"/>
      <c r="F41" s="674"/>
      <c r="G41" s="674"/>
      <c r="H41" s="674"/>
      <c r="I41" s="674"/>
      <c r="J41" s="674"/>
      <c r="K41" s="674"/>
      <c r="L41" s="674"/>
      <c r="M41" s="674"/>
      <c r="N41" s="674"/>
      <c r="O41" s="674"/>
      <c r="P41" s="674"/>
      <c r="Q41" s="674"/>
      <c r="R41" s="674"/>
      <c r="S41" s="674"/>
      <c r="T41" s="674"/>
      <c r="U41" s="674"/>
      <c r="V41" s="674"/>
      <c r="W41" s="674"/>
      <c r="X41" s="674"/>
      <c r="Y41" s="674"/>
      <c r="Z41" s="674"/>
      <c r="AA41" s="674"/>
      <c r="AB41" s="674"/>
      <c r="AC41" s="674"/>
      <c r="AD41" s="674"/>
      <c r="AE41" s="674"/>
      <c r="AF41" s="674"/>
      <c r="AG41" s="674"/>
      <c r="AH41" s="674"/>
      <c r="AI41" s="674"/>
      <c r="AJ41" s="674"/>
      <c r="AK41" s="674"/>
      <c r="AL41" s="674"/>
      <c r="AM41" s="674"/>
      <c r="AN41" s="674"/>
      <c r="AO41" s="674"/>
      <c r="AP41" s="674"/>
      <c r="AQ41" s="674"/>
      <c r="AR41" s="674"/>
      <c r="AS41" s="674"/>
      <c r="AT41" s="674"/>
      <c r="AU41" s="674"/>
      <c r="AV41" s="674"/>
      <c r="AW41" s="674"/>
      <c r="AX41" s="674"/>
      <c r="AY41" s="674"/>
      <c r="AZ41" s="674"/>
      <c r="BA41" s="674"/>
      <c r="BB41" s="674"/>
      <c r="BC41" s="674"/>
      <c r="BD41" s="674"/>
      <c r="BE41" s="674"/>
      <c r="BF41" s="674"/>
      <c r="BG41" s="674"/>
      <c r="BH41" s="674"/>
      <c r="BI41" s="674"/>
      <c r="BJ41" s="674"/>
      <c r="BK41" s="674"/>
      <c r="BL41" s="674"/>
      <c r="BM41" s="674"/>
      <c r="BN41" s="674"/>
      <c r="BO41" s="674"/>
      <c r="BP41" s="674"/>
      <c r="BQ41" s="674"/>
      <c r="BR41" s="674"/>
      <c r="BS41" s="674"/>
      <c r="BT41" s="674"/>
      <c r="BU41" s="674"/>
    </row>
    <row r="42" spans="1:73" x14ac:dyDescent="0.35">
      <c r="A42" s="455"/>
      <c r="B42" s="415"/>
      <c r="C42" s="516"/>
      <c r="D42" s="673">
        <f t="shared" si="149"/>
        <v>0</v>
      </c>
      <c r="E42" s="676"/>
      <c r="F42" s="676"/>
      <c r="G42" s="676"/>
      <c r="H42" s="676"/>
      <c r="I42" s="676"/>
      <c r="J42" s="676"/>
      <c r="K42" s="676"/>
      <c r="L42" s="676"/>
      <c r="M42" s="676"/>
      <c r="N42" s="676"/>
      <c r="O42" s="676"/>
      <c r="P42" s="676"/>
      <c r="Q42" s="676"/>
      <c r="R42" s="676"/>
      <c r="S42" s="676"/>
      <c r="T42" s="676"/>
      <c r="U42" s="676"/>
      <c r="V42" s="676"/>
      <c r="W42" s="676"/>
      <c r="X42" s="676"/>
      <c r="Y42" s="676"/>
      <c r="Z42" s="676"/>
      <c r="AA42" s="676"/>
      <c r="AB42" s="676"/>
      <c r="AC42" s="676"/>
      <c r="AD42" s="676"/>
      <c r="AE42" s="676"/>
      <c r="AF42" s="676"/>
      <c r="AG42" s="676"/>
      <c r="AH42" s="676"/>
      <c r="AI42" s="676"/>
      <c r="AJ42" s="676"/>
      <c r="AK42" s="676"/>
      <c r="AL42" s="676"/>
      <c r="AM42" s="676"/>
      <c r="AN42" s="676"/>
      <c r="AO42" s="676"/>
      <c r="AP42" s="676"/>
      <c r="AQ42" s="676"/>
      <c r="AR42" s="676"/>
      <c r="AS42" s="676"/>
      <c r="AT42" s="676"/>
      <c r="AU42" s="676"/>
      <c r="AV42" s="676"/>
      <c r="AW42" s="676"/>
      <c r="AX42" s="676"/>
      <c r="AY42" s="676"/>
      <c r="AZ42" s="676"/>
      <c r="BA42" s="676"/>
      <c r="BB42" s="676"/>
      <c r="BC42" s="676"/>
      <c r="BD42" s="676"/>
      <c r="BE42" s="676"/>
      <c r="BF42" s="676"/>
      <c r="BG42" s="676"/>
      <c r="BH42" s="676"/>
      <c r="BI42" s="676"/>
      <c r="BJ42" s="676"/>
      <c r="BK42" s="676"/>
      <c r="BL42" s="676"/>
      <c r="BM42" s="676"/>
      <c r="BN42" s="676"/>
      <c r="BO42" s="676"/>
      <c r="BP42" s="676"/>
      <c r="BQ42" s="676"/>
      <c r="BR42" s="676"/>
      <c r="BS42" s="676"/>
      <c r="BT42" s="676"/>
      <c r="BU42" s="676"/>
    </row>
    <row r="43" spans="1:73" x14ac:dyDescent="0.35">
      <c r="A43" s="454"/>
      <c r="B43" s="415"/>
      <c r="C43" s="516"/>
      <c r="D43" s="673">
        <f t="shared" si="149"/>
        <v>0</v>
      </c>
      <c r="E43" s="676"/>
      <c r="F43" s="676"/>
      <c r="G43" s="676"/>
      <c r="H43" s="676"/>
      <c r="I43" s="676"/>
      <c r="J43" s="676"/>
      <c r="K43" s="676"/>
      <c r="L43" s="676"/>
      <c r="M43" s="676"/>
      <c r="N43" s="676"/>
      <c r="O43" s="676"/>
      <c r="P43" s="676"/>
      <c r="Q43" s="676"/>
      <c r="R43" s="676"/>
      <c r="S43" s="676"/>
      <c r="T43" s="676"/>
      <c r="U43" s="676"/>
      <c r="V43" s="676"/>
      <c r="W43" s="676"/>
      <c r="X43" s="676"/>
      <c r="Y43" s="676"/>
      <c r="Z43" s="676"/>
      <c r="AA43" s="676"/>
      <c r="AB43" s="676"/>
      <c r="AC43" s="676"/>
      <c r="AD43" s="676"/>
      <c r="AE43" s="676"/>
      <c r="AF43" s="676"/>
      <c r="AG43" s="676"/>
      <c r="AH43" s="676"/>
      <c r="AI43" s="676"/>
      <c r="AJ43" s="676"/>
      <c r="AK43" s="676"/>
      <c r="AL43" s="676"/>
      <c r="AM43" s="676"/>
      <c r="AN43" s="676"/>
      <c r="AO43" s="676"/>
      <c r="AP43" s="676"/>
      <c r="AQ43" s="676"/>
      <c r="AR43" s="676"/>
      <c r="AS43" s="676"/>
      <c r="AT43" s="676"/>
      <c r="AU43" s="676"/>
      <c r="AV43" s="676"/>
      <c r="AW43" s="676"/>
      <c r="AX43" s="676"/>
      <c r="AY43" s="676"/>
      <c r="AZ43" s="676"/>
      <c r="BA43" s="676"/>
      <c r="BB43" s="676"/>
      <c r="BC43" s="676"/>
      <c r="BD43" s="676"/>
      <c r="BE43" s="676"/>
      <c r="BF43" s="676"/>
      <c r="BG43" s="676"/>
      <c r="BH43" s="676"/>
      <c r="BI43" s="676"/>
      <c r="BJ43" s="676"/>
      <c r="BK43" s="676"/>
      <c r="BL43" s="676"/>
      <c r="BM43" s="676"/>
      <c r="BN43" s="676"/>
      <c r="BO43" s="676"/>
      <c r="BP43" s="676"/>
      <c r="BQ43" s="676"/>
      <c r="BR43" s="676"/>
      <c r="BS43" s="676"/>
      <c r="BT43" s="676"/>
      <c r="BU43" s="676"/>
    </row>
    <row r="44" spans="1:73" x14ac:dyDescent="0.35">
      <c r="A44" s="455"/>
      <c r="B44" s="415"/>
      <c r="C44" s="516"/>
      <c r="D44" s="673">
        <f t="shared" si="149"/>
        <v>0</v>
      </c>
      <c r="E44" s="676"/>
      <c r="F44" s="676"/>
      <c r="G44" s="676"/>
      <c r="H44" s="676"/>
      <c r="I44" s="676"/>
      <c r="J44" s="676"/>
      <c r="K44" s="676"/>
      <c r="L44" s="676"/>
      <c r="M44" s="676"/>
      <c r="N44" s="676"/>
      <c r="O44" s="676"/>
      <c r="P44" s="676"/>
      <c r="Q44" s="676"/>
      <c r="R44" s="676"/>
      <c r="S44" s="676"/>
      <c r="T44" s="676"/>
      <c r="U44" s="676"/>
      <c r="V44" s="676"/>
      <c r="W44" s="676"/>
      <c r="X44" s="676"/>
      <c r="Y44" s="676"/>
      <c r="Z44" s="676"/>
      <c r="AA44" s="676"/>
      <c r="AB44" s="676"/>
      <c r="AC44" s="676"/>
      <c r="AD44" s="676"/>
      <c r="AE44" s="676"/>
      <c r="AF44" s="676"/>
      <c r="AG44" s="676"/>
      <c r="AH44" s="676"/>
      <c r="AI44" s="676"/>
      <c r="AJ44" s="676"/>
      <c r="AK44" s="676"/>
      <c r="AL44" s="676"/>
      <c r="AM44" s="676"/>
      <c r="AN44" s="676"/>
      <c r="AO44" s="676"/>
      <c r="AP44" s="676"/>
      <c r="AQ44" s="676"/>
      <c r="AR44" s="676"/>
      <c r="AS44" s="676"/>
      <c r="AT44" s="676"/>
      <c r="AU44" s="676"/>
      <c r="AV44" s="676"/>
      <c r="AW44" s="676"/>
      <c r="AX44" s="676"/>
      <c r="AY44" s="676"/>
      <c r="AZ44" s="676"/>
      <c r="BA44" s="676"/>
      <c r="BB44" s="676"/>
      <c r="BC44" s="676"/>
      <c r="BD44" s="676"/>
      <c r="BE44" s="676"/>
      <c r="BF44" s="676"/>
      <c r="BG44" s="676"/>
      <c r="BH44" s="676"/>
      <c r="BI44" s="676"/>
      <c r="BJ44" s="676"/>
      <c r="BK44" s="676"/>
      <c r="BL44" s="676"/>
      <c r="BM44" s="676"/>
      <c r="BN44" s="676"/>
      <c r="BO44" s="676"/>
      <c r="BP44" s="676"/>
      <c r="BQ44" s="676"/>
      <c r="BR44" s="676"/>
      <c r="BS44" s="676"/>
      <c r="BT44" s="676"/>
      <c r="BU44" s="676"/>
    </row>
    <row r="45" spans="1:73" x14ac:dyDescent="0.35">
      <c r="A45" s="455"/>
      <c r="B45" s="415"/>
      <c r="C45" s="516"/>
      <c r="D45" s="673">
        <f t="shared" si="149"/>
        <v>0</v>
      </c>
      <c r="E45" s="676"/>
      <c r="F45" s="676"/>
      <c r="G45" s="676"/>
      <c r="H45" s="676"/>
      <c r="I45" s="676"/>
      <c r="J45" s="676"/>
      <c r="K45" s="676"/>
      <c r="L45" s="676"/>
      <c r="M45" s="676"/>
      <c r="N45" s="676"/>
      <c r="O45" s="676"/>
      <c r="P45" s="676"/>
      <c r="Q45" s="676"/>
      <c r="R45" s="676"/>
      <c r="S45" s="676"/>
      <c r="T45" s="676"/>
      <c r="U45" s="676"/>
      <c r="V45" s="676"/>
      <c r="W45" s="676"/>
      <c r="X45" s="676"/>
      <c r="Y45" s="676"/>
      <c r="Z45" s="676"/>
      <c r="AA45" s="676"/>
      <c r="AB45" s="676"/>
      <c r="AC45" s="676"/>
      <c r="AD45" s="676"/>
      <c r="AE45" s="676"/>
      <c r="AF45" s="676"/>
      <c r="AG45" s="676"/>
      <c r="AH45" s="676"/>
      <c r="AI45" s="676"/>
      <c r="AJ45" s="676"/>
      <c r="AK45" s="676"/>
      <c r="AL45" s="676"/>
      <c r="AM45" s="676"/>
      <c r="AN45" s="676"/>
      <c r="AO45" s="676"/>
      <c r="AP45" s="676"/>
      <c r="AQ45" s="676"/>
      <c r="AR45" s="676"/>
      <c r="AS45" s="676"/>
      <c r="AT45" s="676"/>
      <c r="AU45" s="676"/>
      <c r="AV45" s="676"/>
      <c r="AW45" s="676"/>
      <c r="AX45" s="676"/>
      <c r="AY45" s="676"/>
      <c r="AZ45" s="676"/>
      <c r="BA45" s="676"/>
      <c r="BB45" s="676"/>
      <c r="BC45" s="676"/>
      <c r="BD45" s="676"/>
      <c r="BE45" s="676"/>
      <c r="BF45" s="676"/>
      <c r="BG45" s="676"/>
      <c r="BH45" s="676"/>
      <c r="BI45" s="676"/>
      <c r="BJ45" s="676"/>
      <c r="BK45" s="676"/>
      <c r="BL45" s="676"/>
      <c r="BM45" s="676"/>
      <c r="BN45" s="676"/>
      <c r="BO45" s="676"/>
      <c r="BP45" s="676"/>
      <c r="BQ45" s="676"/>
      <c r="BR45" s="676"/>
      <c r="BS45" s="676"/>
      <c r="BT45" s="676"/>
      <c r="BU45" s="676"/>
    </row>
    <row r="46" spans="1:73" x14ac:dyDescent="0.35">
      <c r="A46" s="455"/>
      <c r="B46" s="415"/>
      <c r="C46" s="516"/>
      <c r="D46" s="673">
        <f t="shared" si="149"/>
        <v>0</v>
      </c>
      <c r="E46" s="676"/>
      <c r="F46" s="676"/>
      <c r="G46" s="676"/>
      <c r="H46" s="676"/>
      <c r="I46" s="676"/>
      <c r="J46" s="676"/>
      <c r="K46" s="676"/>
      <c r="L46" s="676"/>
      <c r="M46" s="676"/>
      <c r="N46" s="676"/>
      <c r="O46" s="676"/>
      <c r="P46" s="676"/>
      <c r="Q46" s="676"/>
      <c r="R46" s="676"/>
      <c r="S46" s="676"/>
      <c r="T46" s="676"/>
      <c r="U46" s="676"/>
      <c r="V46" s="676"/>
      <c r="W46" s="676"/>
      <c r="X46" s="676"/>
      <c r="Y46" s="676"/>
      <c r="Z46" s="676"/>
      <c r="AA46" s="676"/>
      <c r="AB46" s="676"/>
      <c r="AC46" s="676"/>
      <c r="AD46" s="676"/>
      <c r="AE46" s="676"/>
      <c r="AF46" s="676"/>
      <c r="AG46" s="676"/>
      <c r="AH46" s="676"/>
      <c r="AI46" s="676"/>
      <c r="AJ46" s="676"/>
      <c r="AK46" s="676"/>
      <c r="AL46" s="676"/>
      <c r="AM46" s="676"/>
      <c r="AN46" s="676"/>
      <c r="AO46" s="676"/>
      <c r="AP46" s="676"/>
      <c r="AQ46" s="676"/>
      <c r="AR46" s="676"/>
      <c r="AS46" s="676"/>
      <c r="AT46" s="676"/>
      <c r="AU46" s="676"/>
      <c r="AV46" s="676"/>
      <c r="AW46" s="676"/>
      <c r="AX46" s="676"/>
      <c r="AY46" s="676"/>
      <c r="AZ46" s="676"/>
      <c r="BA46" s="676"/>
      <c r="BB46" s="676"/>
      <c r="BC46" s="676"/>
      <c r="BD46" s="676"/>
      <c r="BE46" s="676"/>
      <c r="BF46" s="676"/>
      <c r="BG46" s="676"/>
      <c r="BH46" s="676"/>
      <c r="BI46" s="676"/>
      <c r="BJ46" s="676"/>
      <c r="BK46" s="676"/>
      <c r="BL46" s="676"/>
      <c r="BM46" s="676"/>
      <c r="BN46" s="676"/>
      <c r="BO46" s="676"/>
      <c r="BP46" s="676"/>
      <c r="BQ46" s="676"/>
      <c r="BR46" s="676"/>
      <c r="BS46" s="676"/>
      <c r="BT46" s="676"/>
      <c r="BU46" s="676"/>
    </row>
    <row r="47" spans="1:73" x14ac:dyDescent="0.35">
      <c r="A47" s="454"/>
      <c r="B47" s="415"/>
      <c r="C47" s="516"/>
      <c r="D47" s="673">
        <f t="shared" si="149"/>
        <v>0</v>
      </c>
      <c r="E47" s="676"/>
      <c r="F47" s="676"/>
      <c r="G47" s="676"/>
      <c r="H47" s="676"/>
      <c r="I47" s="676"/>
      <c r="J47" s="676"/>
      <c r="K47" s="676"/>
      <c r="L47" s="676"/>
      <c r="M47" s="676"/>
      <c r="N47" s="676"/>
      <c r="O47" s="676"/>
      <c r="P47" s="676"/>
      <c r="Q47" s="676"/>
      <c r="R47" s="676"/>
      <c r="S47" s="676"/>
      <c r="T47" s="676"/>
      <c r="U47" s="676"/>
      <c r="V47" s="676"/>
      <c r="W47" s="676"/>
      <c r="X47" s="676"/>
      <c r="Y47" s="676"/>
      <c r="Z47" s="676"/>
      <c r="AA47" s="676"/>
      <c r="AB47" s="676"/>
      <c r="AC47" s="676"/>
      <c r="AD47" s="676"/>
      <c r="AE47" s="676"/>
      <c r="AF47" s="676"/>
      <c r="AG47" s="676"/>
      <c r="AH47" s="676"/>
      <c r="AI47" s="676"/>
      <c r="AJ47" s="676"/>
      <c r="AK47" s="676"/>
      <c r="AL47" s="676"/>
      <c r="AM47" s="676"/>
      <c r="AN47" s="676"/>
      <c r="AO47" s="676"/>
      <c r="AP47" s="676"/>
      <c r="AQ47" s="676"/>
      <c r="AR47" s="676"/>
      <c r="AS47" s="676"/>
      <c r="AT47" s="676"/>
      <c r="AU47" s="676"/>
      <c r="AV47" s="676"/>
      <c r="AW47" s="676"/>
      <c r="AX47" s="676"/>
      <c r="AY47" s="676"/>
      <c r="AZ47" s="676"/>
      <c r="BA47" s="676"/>
      <c r="BB47" s="676"/>
      <c r="BC47" s="676"/>
      <c r="BD47" s="676"/>
      <c r="BE47" s="676"/>
      <c r="BF47" s="676"/>
      <c r="BG47" s="676"/>
      <c r="BH47" s="676"/>
      <c r="BI47" s="676"/>
      <c r="BJ47" s="676"/>
      <c r="BK47" s="676"/>
      <c r="BL47" s="676"/>
      <c r="BM47" s="676"/>
      <c r="BN47" s="676"/>
      <c r="BO47" s="676"/>
      <c r="BP47" s="676"/>
      <c r="BQ47" s="676"/>
      <c r="BR47" s="676"/>
      <c r="BS47" s="676"/>
      <c r="BT47" s="676"/>
      <c r="BU47" s="676"/>
    </row>
    <row r="48" spans="1:73" x14ac:dyDescent="0.35">
      <c r="A48" s="455"/>
      <c r="B48" s="415"/>
      <c r="C48" s="516"/>
      <c r="D48" s="673">
        <f t="shared" si="149"/>
        <v>0</v>
      </c>
      <c r="E48" s="676"/>
      <c r="F48" s="676"/>
      <c r="G48" s="676"/>
      <c r="H48" s="676"/>
      <c r="I48" s="676"/>
      <c r="J48" s="676"/>
      <c r="K48" s="676"/>
      <c r="L48" s="676"/>
      <c r="M48" s="676"/>
      <c r="N48" s="676"/>
      <c r="O48" s="676"/>
      <c r="P48" s="676"/>
      <c r="Q48" s="676"/>
      <c r="R48" s="676"/>
      <c r="S48" s="676"/>
      <c r="T48" s="676"/>
      <c r="U48" s="676"/>
      <c r="V48" s="676"/>
      <c r="W48" s="676"/>
      <c r="X48" s="676"/>
      <c r="Y48" s="676"/>
      <c r="Z48" s="676"/>
      <c r="AA48" s="676"/>
      <c r="AB48" s="676"/>
      <c r="AC48" s="676"/>
      <c r="AD48" s="676"/>
      <c r="AE48" s="676"/>
      <c r="AF48" s="676"/>
      <c r="AG48" s="676"/>
      <c r="AH48" s="676"/>
      <c r="AI48" s="676"/>
      <c r="AJ48" s="676"/>
      <c r="AK48" s="676"/>
      <c r="AL48" s="676"/>
      <c r="AM48" s="676"/>
      <c r="AN48" s="676"/>
      <c r="AO48" s="676"/>
      <c r="AP48" s="676"/>
      <c r="AQ48" s="676"/>
      <c r="AR48" s="676"/>
      <c r="AS48" s="676"/>
      <c r="AT48" s="676"/>
      <c r="AU48" s="676"/>
      <c r="AV48" s="676"/>
      <c r="AW48" s="676"/>
      <c r="AX48" s="676"/>
      <c r="AY48" s="676"/>
      <c r="AZ48" s="676"/>
      <c r="BA48" s="676"/>
      <c r="BB48" s="676"/>
      <c r="BC48" s="676"/>
      <c r="BD48" s="676"/>
      <c r="BE48" s="676"/>
      <c r="BF48" s="676"/>
      <c r="BG48" s="676"/>
      <c r="BH48" s="676"/>
      <c r="BI48" s="676"/>
      <c r="BJ48" s="676"/>
      <c r="BK48" s="676"/>
      <c r="BL48" s="676"/>
      <c r="BM48" s="676"/>
      <c r="BN48" s="676"/>
      <c r="BO48" s="676"/>
      <c r="BP48" s="676"/>
      <c r="BQ48" s="676"/>
      <c r="BR48" s="676"/>
      <c r="BS48" s="676"/>
      <c r="BT48" s="676"/>
      <c r="BU48" s="676"/>
    </row>
    <row r="49" spans="1:73" x14ac:dyDescent="0.35">
      <c r="A49" s="454"/>
      <c r="B49" s="415"/>
      <c r="C49" s="516"/>
      <c r="D49" s="673">
        <f t="shared" si="149"/>
        <v>0</v>
      </c>
      <c r="E49" s="676"/>
      <c r="F49" s="676"/>
      <c r="G49" s="676"/>
      <c r="H49" s="676"/>
      <c r="I49" s="676"/>
      <c r="J49" s="676"/>
      <c r="K49" s="676"/>
      <c r="L49" s="676"/>
      <c r="M49" s="676"/>
      <c r="N49" s="676"/>
      <c r="O49" s="676"/>
      <c r="P49" s="676"/>
      <c r="Q49" s="676"/>
      <c r="R49" s="676"/>
      <c r="S49" s="676"/>
      <c r="T49" s="676"/>
      <c r="U49" s="676"/>
      <c r="V49" s="676"/>
      <c r="W49" s="676"/>
      <c r="X49" s="676"/>
      <c r="Y49" s="676"/>
      <c r="Z49" s="676"/>
      <c r="AA49" s="676"/>
      <c r="AB49" s="676"/>
      <c r="AC49" s="676"/>
      <c r="AD49" s="676"/>
      <c r="AE49" s="676"/>
      <c r="AF49" s="676"/>
      <c r="AG49" s="676"/>
      <c r="AH49" s="676"/>
      <c r="AI49" s="676"/>
      <c r="AJ49" s="676"/>
      <c r="AK49" s="676"/>
      <c r="AL49" s="676"/>
      <c r="AM49" s="676"/>
      <c r="AN49" s="676"/>
      <c r="AO49" s="676"/>
      <c r="AP49" s="676"/>
      <c r="AQ49" s="676"/>
      <c r="AR49" s="676"/>
      <c r="AS49" s="676"/>
      <c r="AT49" s="676"/>
      <c r="AU49" s="676"/>
      <c r="AV49" s="676"/>
      <c r="AW49" s="676"/>
      <c r="AX49" s="676"/>
      <c r="AY49" s="676"/>
      <c r="AZ49" s="676"/>
      <c r="BA49" s="676"/>
      <c r="BB49" s="676"/>
      <c r="BC49" s="676"/>
      <c r="BD49" s="676"/>
      <c r="BE49" s="676"/>
      <c r="BF49" s="676"/>
      <c r="BG49" s="676"/>
      <c r="BH49" s="676"/>
      <c r="BI49" s="676"/>
      <c r="BJ49" s="676"/>
      <c r="BK49" s="676"/>
      <c r="BL49" s="676"/>
      <c r="BM49" s="676"/>
      <c r="BN49" s="676"/>
      <c r="BO49" s="676"/>
      <c r="BP49" s="676"/>
      <c r="BQ49" s="676"/>
      <c r="BR49" s="676"/>
      <c r="BS49" s="676"/>
      <c r="BT49" s="676"/>
      <c r="BU49" s="676"/>
    </row>
    <row r="50" spans="1:73" x14ac:dyDescent="0.35">
      <c r="A50" s="455"/>
      <c r="B50" s="415"/>
      <c r="C50" s="516"/>
      <c r="D50" s="673">
        <f t="shared" si="149"/>
        <v>0</v>
      </c>
      <c r="E50" s="676"/>
      <c r="F50" s="676"/>
      <c r="G50" s="676"/>
      <c r="H50" s="676"/>
      <c r="I50" s="676"/>
      <c r="J50" s="676"/>
      <c r="K50" s="676"/>
      <c r="L50" s="676"/>
      <c r="M50" s="676"/>
      <c r="N50" s="676"/>
      <c r="O50" s="676"/>
      <c r="P50" s="676"/>
      <c r="Q50" s="676"/>
      <c r="R50" s="676"/>
      <c r="S50" s="676"/>
      <c r="T50" s="676"/>
      <c r="U50" s="676"/>
      <c r="V50" s="676"/>
      <c r="W50" s="676"/>
      <c r="X50" s="676"/>
      <c r="Y50" s="676"/>
      <c r="Z50" s="676"/>
      <c r="AA50" s="676"/>
      <c r="AB50" s="676"/>
      <c r="AC50" s="676"/>
      <c r="AD50" s="676"/>
      <c r="AE50" s="676"/>
      <c r="AF50" s="676"/>
      <c r="AG50" s="676"/>
      <c r="AH50" s="676"/>
      <c r="AI50" s="676"/>
      <c r="AJ50" s="676"/>
      <c r="AK50" s="676"/>
      <c r="AL50" s="676"/>
      <c r="AM50" s="676"/>
      <c r="AN50" s="676"/>
      <c r="AO50" s="676"/>
      <c r="AP50" s="676"/>
      <c r="AQ50" s="676"/>
      <c r="AR50" s="676"/>
      <c r="AS50" s="676"/>
      <c r="AT50" s="676"/>
      <c r="AU50" s="676"/>
      <c r="AV50" s="676"/>
      <c r="AW50" s="676"/>
      <c r="AX50" s="676"/>
      <c r="AY50" s="676"/>
      <c r="AZ50" s="676"/>
      <c r="BA50" s="676"/>
      <c r="BB50" s="676"/>
      <c r="BC50" s="676"/>
      <c r="BD50" s="676"/>
      <c r="BE50" s="676"/>
      <c r="BF50" s="676"/>
      <c r="BG50" s="676"/>
      <c r="BH50" s="676"/>
      <c r="BI50" s="676"/>
      <c r="BJ50" s="676"/>
      <c r="BK50" s="676"/>
      <c r="BL50" s="676"/>
      <c r="BM50" s="676"/>
      <c r="BN50" s="676"/>
      <c r="BO50" s="676"/>
      <c r="BP50" s="676"/>
      <c r="BQ50" s="676"/>
      <c r="BR50" s="676"/>
      <c r="BS50" s="676"/>
      <c r="BT50" s="676"/>
      <c r="BU50" s="676"/>
    </row>
    <row r="51" spans="1:73" x14ac:dyDescent="0.35">
      <c r="A51" s="455"/>
      <c r="B51" s="415"/>
      <c r="C51" s="516"/>
      <c r="D51" s="673">
        <f t="shared" si="149"/>
        <v>0</v>
      </c>
      <c r="E51" s="676"/>
      <c r="F51" s="676"/>
      <c r="G51" s="676"/>
      <c r="H51" s="676"/>
      <c r="I51" s="676"/>
      <c r="J51" s="676"/>
      <c r="K51" s="676"/>
      <c r="L51" s="676"/>
      <c r="M51" s="676"/>
      <c r="N51" s="676"/>
      <c r="O51" s="676"/>
      <c r="P51" s="676"/>
      <c r="Q51" s="676"/>
      <c r="R51" s="676"/>
      <c r="S51" s="676"/>
      <c r="T51" s="676"/>
      <c r="U51" s="676"/>
      <c r="V51" s="676"/>
      <c r="W51" s="676"/>
      <c r="X51" s="676"/>
      <c r="Y51" s="676"/>
      <c r="Z51" s="676"/>
      <c r="AA51" s="676"/>
      <c r="AB51" s="676"/>
      <c r="AC51" s="676"/>
      <c r="AD51" s="676"/>
      <c r="AE51" s="676"/>
      <c r="AF51" s="676"/>
      <c r="AG51" s="676"/>
      <c r="AH51" s="676"/>
      <c r="AI51" s="676"/>
      <c r="AJ51" s="676"/>
      <c r="AK51" s="676"/>
      <c r="AL51" s="676"/>
      <c r="AM51" s="676"/>
      <c r="AN51" s="676"/>
      <c r="AO51" s="676"/>
      <c r="AP51" s="676"/>
      <c r="AQ51" s="676"/>
      <c r="AR51" s="676"/>
      <c r="AS51" s="676"/>
      <c r="AT51" s="676"/>
      <c r="AU51" s="676"/>
      <c r="AV51" s="676"/>
      <c r="AW51" s="676"/>
      <c r="AX51" s="676"/>
      <c r="AY51" s="676"/>
      <c r="AZ51" s="676"/>
      <c r="BA51" s="676"/>
      <c r="BB51" s="676"/>
      <c r="BC51" s="676"/>
      <c r="BD51" s="676"/>
      <c r="BE51" s="676"/>
      <c r="BF51" s="676"/>
      <c r="BG51" s="676"/>
      <c r="BH51" s="676"/>
      <c r="BI51" s="676"/>
      <c r="BJ51" s="676"/>
      <c r="BK51" s="676"/>
      <c r="BL51" s="676"/>
      <c r="BM51" s="676"/>
      <c r="BN51" s="676"/>
      <c r="BO51" s="676"/>
      <c r="BP51" s="676"/>
      <c r="BQ51" s="676"/>
      <c r="BR51" s="676"/>
      <c r="BS51" s="676"/>
      <c r="BT51" s="676"/>
      <c r="BU51" s="676"/>
    </row>
    <row r="52" spans="1:73" x14ac:dyDescent="0.35">
      <c r="A52" s="455"/>
      <c r="B52" s="415"/>
      <c r="C52" s="516"/>
      <c r="D52" s="673">
        <f t="shared" si="149"/>
        <v>0</v>
      </c>
      <c r="E52" s="676"/>
      <c r="F52" s="676"/>
      <c r="G52" s="676"/>
      <c r="H52" s="676"/>
      <c r="I52" s="676"/>
      <c r="J52" s="676"/>
      <c r="K52" s="676"/>
      <c r="L52" s="676"/>
      <c r="M52" s="676"/>
      <c r="N52" s="676"/>
      <c r="O52" s="676"/>
      <c r="P52" s="676"/>
      <c r="Q52" s="676"/>
      <c r="R52" s="676"/>
      <c r="S52" s="676"/>
      <c r="T52" s="676"/>
      <c r="U52" s="676"/>
      <c r="V52" s="676"/>
      <c r="W52" s="676"/>
      <c r="X52" s="676"/>
      <c r="Y52" s="676"/>
      <c r="Z52" s="676"/>
      <c r="AA52" s="676"/>
      <c r="AB52" s="676"/>
      <c r="AC52" s="676"/>
      <c r="AD52" s="676"/>
      <c r="AE52" s="676"/>
      <c r="AF52" s="676"/>
      <c r="AG52" s="676"/>
      <c r="AH52" s="676"/>
      <c r="AI52" s="676"/>
      <c r="AJ52" s="676"/>
      <c r="AK52" s="676"/>
      <c r="AL52" s="676"/>
      <c r="AM52" s="676"/>
      <c r="AN52" s="676"/>
      <c r="AO52" s="676"/>
      <c r="AP52" s="676"/>
      <c r="AQ52" s="676"/>
      <c r="AR52" s="676"/>
      <c r="AS52" s="676"/>
      <c r="AT52" s="676"/>
      <c r="AU52" s="676"/>
      <c r="AV52" s="676"/>
      <c r="AW52" s="676"/>
      <c r="AX52" s="676"/>
      <c r="AY52" s="676"/>
      <c r="AZ52" s="676"/>
      <c r="BA52" s="676"/>
      <c r="BB52" s="676"/>
      <c r="BC52" s="676"/>
      <c r="BD52" s="676"/>
      <c r="BE52" s="676"/>
      <c r="BF52" s="676"/>
      <c r="BG52" s="676"/>
      <c r="BH52" s="676"/>
      <c r="BI52" s="676"/>
      <c r="BJ52" s="676"/>
      <c r="BK52" s="676"/>
      <c r="BL52" s="676"/>
      <c r="BM52" s="676"/>
      <c r="BN52" s="676"/>
      <c r="BO52" s="676"/>
      <c r="BP52" s="676"/>
      <c r="BQ52" s="676"/>
      <c r="BR52" s="676"/>
      <c r="BS52" s="676"/>
      <c r="BT52" s="676"/>
      <c r="BU52" s="676"/>
    </row>
    <row r="53" spans="1:73" x14ac:dyDescent="0.35">
      <c r="A53" s="454"/>
      <c r="B53" s="415"/>
      <c r="C53" s="516"/>
      <c r="D53" s="673">
        <f t="shared" si="149"/>
        <v>0</v>
      </c>
      <c r="E53" s="676"/>
      <c r="F53" s="676"/>
      <c r="G53" s="676"/>
      <c r="H53" s="676"/>
      <c r="I53" s="676"/>
      <c r="J53" s="676"/>
      <c r="K53" s="676"/>
      <c r="L53" s="676"/>
      <c r="M53" s="676"/>
      <c r="N53" s="676"/>
      <c r="O53" s="676"/>
      <c r="P53" s="676"/>
      <c r="Q53" s="676"/>
      <c r="R53" s="676"/>
      <c r="S53" s="676"/>
      <c r="T53" s="676"/>
      <c r="U53" s="676"/>
      <c r="V53" s="676"/>
      <c r="W53" s="676"/>
      <c r="X53" s="676"/>
      <c r="Y53" s="676"/>
      <c r="Z53" s="676"/>
      <c r="AA53" s="676"/>
      <c r="AB53" s="676"/>
      <c r="AC53" s="676"/>
      <c r="AD53" s="676"/>
      <c r="AE53" s="676"/>
      <c r="AF53" s="676"/>
      <c r="AG53" s="676"/>
      <c r="AH53" s="676"/>
      <c r="AI53" s="676"/>
      <c r="AJ53" s="676"/>
      <c r="AK53" s="676"/>
      <c r="AL53" s="676"/>
      <c r="AM53" s="676"/>
      <c r="AN53" s="676"/>
      <c r="AO53" s="676"/>
      <c r="AP53" s="676"/>
      <c r="AQ53" s="676"/>
      <c r="AR53" s="676"/>
      <c r="AS53" s="676"/>
      <c r="AT53" s="676"/>
      <c r="AU53" s="676"/>
      <c r="AV53" s="676"/>
      <c r="AW53" s="676"/>
      <c r="AX53" s="676"/>
      <c r="AY53" s="676"/>
      <c r="AZ53" s="676"/>
      <c r="BA53" s="676"/>
      <c r="BB53" s="676"/>
      <c r="BC53" s="676"/>
      <c r="BD53" s="676"/>
      <c r="BE53" s="676"/>
      <c r="BF53" s="676"/>
      <c r="BG53" s="676"/>
      <c r="BH53" s="676"/>
      <c r="BI53" s="676"/>
      <c r="BJ53" s="676"/>
      <c r="BK53" s="676"/>
      <c r="BL53" s="676"/>
      <c r="BM53" s="676"/>
      <c r="BN53" s="676"/>
      <c r="BO53" s="676"/>
      <c r="BP53" s="676"/>
      <c r="BQ53" s="676"/>
      <c r="BR53" s="676"/>
      <c r="BS53" s="676"/>
      <c r="BT53" s="676"/>
      <c r="BU53" s="676"/>
    </row>
    <row r="54" spans="1:73" x14ac:dyDescent="0.35">
      <c r="A54" s="455"/>
      <c r="B54" s="415"/>
      <c r="C54" s="516"/>
      <c r="D54" s="673">
        <f t="shared" si="149"/>
        <v>0</v>
      </c>
      <c r="E54" s="676"/>
      <c r="F54" s="676"/>
      <c r="G54" s="676"/>
      <c r="H54" s="676"/>
      <c r="I54" s="676"/>
      <c r="J54" s="676"/>
      <c r="K54" s="676"/>
      <c r="L54" s="676"/>
      <c r="M54" s="676"/>
      <c r="N54" s="676"/>
      <c r="O54" s="676"/>
      <c r="P54" s="676"/>
      <c r="Q54" s="676"/>
      <c r="R54" s="676"/>
      <c r="S54" s="676"/>
      <c r="T54" s="676"/>
      <c r="U54" s="676"/>
      <c r="V54" s="676"/>
      <c r="W54" s="676"/>
      <c r="X54" s="676"/>
      <c r="Y54" s="676"/>
      <c r="Z54" s="676"/>
      <c r="AA54" s="676"/>
      <c r="AB54" s="676"/>
      <c r="AC54" s="676"/>
      <c r="AD54" s="676"/>
      <c r="AE54" s="676"/>
      <c r="AF54" s="676"/>
      <c r="AG54" s="676"/>
      <c r="AH54" s="676"/>
      <c r="AI54" s="676"/>
      <c r="AJ54" s="676"/>
      <c r="AK54" s="676"/>
      <c r="AL54" s="676"/>
      <c r="AM54" s="676"/>
      <c r="AN54" s="676"/>
      <c r="AO54" s="676"/>
      <c r="AP54" s="676"/>
      <c r="AQ54" s="676"/>
      <c r="AR54" s="676"/>
      <c r="AS54" s="676"/>
      <c r="AT54" s="676"/>
      <c r="AU54" s="676"/>
      <c r="AV54" s="676"/>
      <c r="AW54" s="676"/>
      <c r="AX54" s="676"/>
      <c r="AY54" s="676"/>
      <c r="AZ54" s="676"/>
      <c r="BA54" s="676"/>
      <c r="BB54" s="676"/>
      <c r="BC54" s="676"/>
      <c r="BD54" s="676"/>
      <c r="BE54" s="676"/>
      <c r="BF54" s="676"/>
      <c r="BG54" s="676"/>
      <c r="BH54" s="676"/>
      <c r="BI54" s="676"/>
      <c r="BJ54" s="676"/>
      <c r="BK54" s="676"/>
      <c r="BL54" s="676"/>
      <c r="BM54" s="676"/>
      <c r="BN54" s="676"/>
      <c r="BO54" s="676"/>
      <c r="BP54" s="676"/>
      <c r="BQ54" s="676"/>
      <c r="BR54" s="676"/>
      <c r="BS54" s="676"/>
      <c r="BT54" s="676"/>
      <c r="BU54" s="676"/>
    </row>
    <row r="55" spans="1:73" x14ac:dyDescent="0.35">
      <c r="A55" s="454"/>
      <c r="B55" s="415"/>
      <c r="C55" s="516"/>
      <c r="D55" s="673">
        <f t="shared" si="149"/>
        <v>0</v>
      </c>
      <c r="E55" s="676"/>
      <c r="F55" s="676"/>
      <c r="G55" s="676"/>
      <c r="H55" s="676"/>
      <c r="I55" s="676"/>
      <c r="J55" s="676"/>
      <c r="K55" s="676"/>
      <c r="L55" s="676"/>
      <c r="M55" s="676"/>
      <c r="N55" s="676"/>
      <c r="O55" s="676"/>
      <c r="P55" s="676"/>
      <c r="Q55" s="676"/>
      <c r="R55" s="676"/>
      <c r="S55" s="676"/>
      <c r="T55" s="676"/>
      <c r="U55" s="676"/>
      <c r="V55" s="676"/>
      <c r="W55" s="676"/>
      <c r="X55" s="676"/>
      <c r="Y55" s="676"/>
      <c r="Z55" s="676"/>
      <c r="AA55" s="676"/>
      <c r="AB55" s="676"/>
      <c r="AC55" s="676"/>
      <c r="AD55" s="676"/>
      <c r="AE55" s="676"/>
      <c r="AF55" s="676"/>
      <c r="AG55" s="676"/>
      <c r="AH55" s="676"/>
      <c r="AI55" s="676"/>
      <c r="AJ55" s="676"/>
      <c r="AK55" s="676"/>
      <c r="AL55" s="676"/>
      <c r="AM55" s="676"/>
      <c r="AN55" s="676"/>
      <c r="AO55" s="676"/>
      <c r="AP55" s="676"/>
      <c r="AQ55" s="676"/>
      <c r="AR55" s="676"/>
      <c r="AS55" s="676"/>
      <c r="AT55" s="676"/>
      <c r="AU55" s="676"/>
      <c r="AV55" s="676"/>
      <c r="AW55" s="676"/>
      <c r="AX55" s="676"/>
      <c r="AY55" s="676"/>
      <c r="AZ55" s="676"/>
      <c r="BA55" s="676"/>
      <c r="BB55" s="676"/>
      <c r="BC55" s="676"/>
      <c r="BD55" s="676"/>
      <c r="BE55" s="676"/>
      <c r="BF55" s="676"/>
      <c r="BG55" s="676"/>
      <c r="BH55" s="676"/>
      <c r="BI55" s="676"/>
      <c r="BJ55" s="676"/>
      <c r="BK55" s="676"/>
      <c r="BL55" s="676"/>
      <c r="BM55" s="676"/>
      <c r="BN55" s="676"/>
      <c r="BO55" s="676"/>
      <c r="BP55" s="676"/>
      <c r="BQ55" s="676"/>
      <c r="BR55" s="676"/>
      <c r="BS55" s="676"/>
      <c r="BT55" s="676"/>
      <c r="BU55" s="676"/>
    </row>
    <row r="56" spans="1:73" x14ac:dyDescent="0.35">
      <c r="A56" s="455"/>
      <c r="B56" s="415"/>
      <c r="C56" s="516"/>
      <c r="D56" s="673">
        <f t="shared" si="149"/>
        <v>0</v>
      </c>
      <c r="E56" s="676"/>
      <c r="F56" s="676"/>
      <c r="G56" s="676"/>
      <c r="H56" s="676"/>
      <c r="I56" s="676"/>
      <c r="J56" s="676"/>
      <c r="K56" s="676"/>
      <c r="L56" s="676"/>
      <c r="M56" s="676"/>
      <c r="N56" s="676"/>
      <c r="O56" s="676"/>
      <c r="P56" s="676"/>
      <c r="Q56" s="676"/>
      <c r="R56" s="676"/>
      <c r="S56" s="676"/>
      <c r="T56" s="676"/>
      <c r="U56" s="676"/>
      <c r="V56" s="676"/>
      <c r="W56" s="676"/>
      <c r="X56" s="676"/>
      <c r="Y56" s="676"/>
      <c r="Z56" s="676"/>
      <c r="AA56" s="676"/>
      <c r="AB56" s="676"/>
      <c r="AC56" s="676"/>
      <c r="AD56" s="676"/>
      <c r="AE56" s="676"/>
      <c r="AF56" s="676"/>
      <c r="AG56" s="676"/>
      <c r="AH56" s="676"/>
      <c r="AI56" s="676"/>
      <c r="AJ56" s="676"/>
      <c r="AK56" s="676"/>
      <c r="AL56" s="676"/>
      <c r="AM56" s="676"/>
      <c r="AN56" s="676"/>
      <c r="AO56" s="676"/>
      <c r="AP56" s="676"/>
      <c r="AQ56" s="676"/>
      <c r="AR56" s="676"/>
      <c r="AS56" s="676"/>
      <c r="AT56" s="676"/>
      <c r="AU56" s="676"/>
      <c r="AV56" s="676"/>
      <c r="AW56" s="676"/>
      <c r="AX56" s="676"/>
      <c r="AY56" s="676"/>
      <c r="AZ56" s="676"/>
      <c r="BA56" s="676"/>
      <c r="BB56" s="676"/>
      <c r="BC56" s="676"/>
      <c r="BD56" s="676"/>
      <c r="BE56" s="676"/>
      <c r="BF56" s="676"/>
      <c r="BG56" s="676"/>
      <c r="BH56" s="676"/>
      <c r="BI56" s="676"/>
      <c r="BJ56" s="676"/>
      <c r="BK56" s="676"/>
      <c r="BL56" s="676"/>
      <c r="BM56" s="676"/>
      <c r="BN56" s="676"/>
      <c r="BO56" s="676"/>
      <c r="BP56" s="676"/>
      <c r="BQ56" s="676"/>
      <c r="BR56" s="676"/>
      <c r="BS56" s="676"/>
      <c r="BT56" s="676"/>
      <c r="BU56" s="676"/>
    </row>
    <row r="57" spans="1:73" x14ac:dyDescent="0.35">
      <c r="A57" s="455"/>
      <c r="B57" s="415"/>
      <c r="C57" s="516"/>
      <c r="D57" s="673">
        <f t="shared" si="149"/>
        <v>0</v>
      </c>
      <c r="E57" s="676"/>
      <c r="F57" s="676"/>
      <c r="G57" s="676"/>
      <c r="H57" s="676"/>
      <c r="I57" s="676"/>
      <c r="J57" s="676"/>
      <c r="K57" s="676"/>
      <c r="L57" s="676"/>
      <c r="M57" s="676"/>
      <c r="N57" s="676"/>
      <c r="O57" s="676"/>
      <c r="P57" s="676"/>
      <c r="Q57" s="676"/>
      <c r="R57" s="676"/>
      <c r="S57" s="676"/>
      <c r="T57" s="676"/>
      <c r="U57" s="676"/>
      <c r="V57" s="676"/>
      <c r="W57" s="676"/>
      <c r="X57" s="676"/>
      <c r="Y57" s="676"/>
      <c r="Z57" s="676"/>
      <c r="AA57" s="676"/>
      <c r="AB57" s="676"/>
      <c r="AC57" s="676"/>
      <c r="AD57" s="676"/>
      <c r="AE57" s="676"/>
      <c r="AF57" s="676"/>
      <c r="AG57" s="676"/>
      <c r="AH57" s="676"/>
      <c r="AI57" s="676"/>
      <c r="AJ57" s="676"/>
      <c r="AK57" s="676"/>
      <c r="AL57" s="676"/>
      <c r="AM57" s="676"/>
      <c r="AN57" s="676"/>
      <c r="AO57" s="676"/>
      <c r="AP57" s="676"/>
      <c r="AQ57" s="676"/>
      <c r="AR57" s="676"/>
      <c r="AS57" s="676"/>
      <c r="AT57" s="676"/>
      <c r="AU57" s="676"/>
      <c r="AV57" s="676"/>
      <c r="AW57" s="676"/>
      <c r="AX57" s="676"/>
      <c r="AY57" s="676"/>
      <c r="AZ57" s="676"/>
      <c r="BA57" s="676"/>
      <c r="BB57" s="676"/>
      <c r="BC57" s="676"/>
      <c r="BD57" s="676"/>
      <c r="BE57" s="676"/>
      <c r="BF57" s="676"/>
      <c r="BG57" s="676"/>
      <c r="BH57" s="676"/>
      <c r="BI57" s="676"/>
      <c r="BJ57" s="676"/>
      <c r="BK57" s="676"/>
      <c r="BL57" s="676"/>
      <c r="BM57" s="676"/>
      <c r="BN57" s="676"/>
      <c r="BO57" s="676"/>
      <c r="BP57" s="676"/>
      <c r="BQ57" s="676"/>
      <c r="BR57" s="676"/>
      <c r="BS57" s="676"/>
      <c r="BT57" s="676"/>
      <c r="BU57" s="676"/>
    </row>
    <row r="58" spans="1:73" x14ac:dyDescent="0.35">
      <c r="A58" s="455"/>
      <c r="B58" s="415"/>
      <c r="C58" s="516"/>
      <c r="D58" s="673">
        <f t="shared" si="149"/>
        <v>0</v>
      </c>
      <c r="E58" s="676"/>
      <c r="F58" s="676"/>
      <c r="G58" s="676"/>
      <c r="H58" s="676"/>
      <c r="I58" s="676"/>
      <c r="J58" s="676"/>
      <c r="K58" s="676"/>
      <c r="L58" s="676"/>
      <c r="M58" s="676"/>
      <c r="N58" s="676"/>
      <c r="O58" s="676"/>
      <c r="P58" s="676"/>
      <c r="Q58" s="676"/>
      <c r="R58" s="676"/>
      <c r="S58" s="676"/>
      <c r="T58" s="676"/>
      <c r="U58" s="676"/>
      <c r="V58" s="676"/>
      <c r="W58" s="676"/>
      <c r="X58" s="676"/>
      <c r="Y58" s="676"/>
      <c r="Z58" s="676"/>
      <c r="AA58" s="676"/>
      <c r="AB58" s="676"/>
      <c r="AC58" s="676"/>
      <c r="AD58" s="676"/>
      <c r="AE58" s="676"/>
      <c r="AF58" s="676"/>
      <c r="AG58" s="676"/>
      <c r="AH58" s="676"/>
      <c r="AI58" s="676"/>
      <c r="AJ58" s="676"/>
      <c r="AK58" s="676"/>
      <c r="AL58" s="676"/>
      <c r="AM58" s="676"/>
      <c r="AN58" s="676"/>
      <c r="AO58" s="676"/>
      <c r="AP58" s="676"/>
      <c r="AQ58" s="676"/>
      <c r="AR58" s="676"/>
      <c r="AS58" s="676"/>
      <c r="AT58" s="676"/>
      <c r="AU58" s="676"/>
      <c r="AV58" s="676"/>
      <c r="AW58" s="676"/>
      <c r="AX58" s="676"/>
      <c r="AY58" s="676"/>
      <c r="AZ58" s="676"/>
      <c r="BA58" s="676"/>
      <c r="BB58" s="676"/>
      <c r="BC58" s="676"/>
      <c r="BD58" s="676"/>
      <c r="BE58" s="676"/>
      <c r="BF58" s="676"/>
      <c r="BG58" s="676"/>
      <c r="BH58" s="676"/>
      <c r="BI58" s="676"/>
      <c r="BJ58" s="676"/>
      <c r="BK58" s="676"/>
      <c r="BL58" s="676"/>
      <c r="BM58" s="676"/>
      <c r="BN58" s="676"/>
      <c r="BO58" s="676"/>
      <c r="BP58" s="676"/>
      <c r="BQ58" s="676"/>
      <c r="BR58" s="676"/>
      <c r="BS58" s="676"/>
      <c r="BT58" s="676"/>
      <c r="BU58" s="676"/>
    </row>
    <row r="59" spans="1:73" x14ac:dyDescent="0.35">
      <c r="A59" s="456"/>
      <c r="B59" s="415"/>
      <c r="C59" s="516"/>
      <c r="D59" s="673">
        <f t="shared" si="149"/>
        <v>0</v>
      </c>
      <c r="E59" s="676"/>
      <c r="F59" s="676"/>
      <c r="G59" s="676"/>
      <c r="H59" s="676"/>
      <c r="I59" s="676"/>
      <c r="J59" s="676"/>
      <c r="K59" s="676"/>
      <c r="L59" s="676"/>
      <c r="M59" s="676"/>
      <c r="N59" s="676"/>
      <c r="O59" s="676"/>
      <c r="P59" s="676"/>
      <c r="Q59" s="676"/>
      <c r="R59" s="676"/>
      <c r="S59" s="676"/>
      <c r="T59" s="676"/>
      <c r="U59" s="676"/>
      <c r="V59" s="676"/>
      <c r="W59" s="676"/>
      <c r="X59" s="676"/>
      <c r="Y59" s="676"/>
      <c r="Z59" s="676"/>
      <c r="AA59" s="676"/>
      <c r="AB59" s="676"/>
      <c r="AC59" s="676"/>
      <c r="AD59" s="676"/>
      <c r="AE59" s="676"/>
      <c r="AF59" s="676"/>
      <c r="AG59" s="676"/>
      <c r="AH59" s="676"/>
      <c r="AI59" s="676"/>
      <c r="AJ59" s="676"/>
      <c r="AK59" s="676"/>
      <c r="AL59" s="676"/>
      <c r="AM59" s="676"/>
      <c r="AN59" s="676"/>
      <c r="AO59" s="676"/>
      <c r="AP59" s="676"/>
      <c r="AQ59" s="676"/>
      <c r="AR59" s="676"/>
      <c r="AS59" s="676"/>
      <c r="AT59" s="676"/>
      <c r="AU59" s="676"/>
      <c r="AV59" s="676"/>
      <c r="AW59" s="676"/>
      <c r="AX59" s="676"/>
      <c r="AY59" s="676"/>
      <c r="AZ59" s="676"/>
      <c r="BA59" s="676"/>
      <c r="BB59" s="676"/>
      <c r="BC59" s="676"/>
      <c r="BD59" s="676"/>
      <c r="BE59" s="676"/>
      <c r="BF59" s="676"/>
      <c r="BG59" s="676"/>
      <c r="BH59" s="676"/>
      <c r="BI59" s="676"/>
      <c r="BJ59" s="676"/>
      <c r="BK59" s="676"/>
      <c r="BL59" s="676"/>
      <c r="BM59" s="676"/>
      <c r="BN59" s="676"/>
      <c r="BO59" s="676"/>
      <c r="BP59" s="676"/>
      <c r="BQ59" s="676"/>
      <c r="BR59" s="676"/>
      <c r="BS59" s="676"/>
      <c r="BT59" s="676"/>
      <c r="BU59" s="676"/>
    </row>
    <row r="60" spans="1:73" x14ac:dyDescent="0.35">
      <c r="A60" s="456"/>
      <c r="B60" s="415"/>
      <c r="C60" s="516"/>
      <c r="D60" s="673">
        <f t="shared" si="149"/>
        <v>0</v>
      </c>
      <c r="E60" s="676"/>
      <c r="F60" s="676"/>
      <c r="G60" s="676"/>
      <c r="H60" s="676"/>
      <c r="I60" s="676"/>
      <c r="J60" s="676"/>
      <c r="K60" s="676"/>
      <c r="L60" s="676"/>
      <c r="M60" s="676"/>
      <c r="N60" s="676"/>
      <c r="O60" s="676"/>
      <c r="P60" s="676"/>
      <c r="Q60" s="676"/>
      <c r="R60" s="676"/>
      <c r="S60" s="676"/>
      <c r="T60" s="676"/>
      <c r="U60" s="676"/>
      <c r="V60" s="676"/>
      <c r="W60" s="676"/>
      <c r="X60" s="676"/>
      <c r="Y60" s="676"/>
      <c r="Z60" s="676"/>
      <c r="AA60" s="676"/>
      <c r="AB60" s="676"/>
      <c r="AC60" s="676"/>
      <c r="AD60" s="676"/>
      <c r="AE60" s="676"/>
      <c r="AF60" s="676"/>
      <c r="AG60" s="676"/>
      <c r="AH60" s="676"/>
      <c r="AI60" s="676"/>
      <c r="AJ60" s="676"/>
      <c r="AK60" s="676"/>
      <c r="AL60" s="676"/>
      <c r="AM60" s="676"/>
      <c r="AN60" s="676"/>
      <c r="AO60" s="676"/>
      <c r="AP60" s="676"/>
      <c r="AQ60" s="676"/>
      <c r="AR60" s="676"/>
      <c r="AS60" s="676"/>
      <c r="AT60" s="676"/>
      <c r="AU60" s="676"/>
      <c r="AV60" s="676"/>
      <c r="AW60" s="676"/>
      <c r="AX60" s="676"/>
      <c r="AY60" s="676"/>
      <c r="AZ60" s="676"/>
      <c r="BA60" s="676"/>
      <c r="BB60" s="676"/>
      <c r="BC60" s="676"/>
      <c r="BD60" s="676"/>
      <c r="BE60" s="676"/>
      <c r="BF60" s="676"/>
      <c r="BG60" s="676"/>
      <c r="BH60" s="676"/>
      <c r="BI60" s="676"/>
      <c r="BJ60" s="676"/>
      <c r="BK60" s="676"/>
      <c r="BL60" s="676"/>
      <c r="BM60" s="676"/>
      <c r="BN60" s="676"/>
      <c r="BO60" s="676"/>
      <c r="BP60" s="676"/>
      <c r="BQ60" s="676"/>
      <c r="BR60" s="676"/>
      <c r="BS60" s="676"/>
      <c r="BT60" s="676"/>
      <c r="BU60" s="676"/>
    </row>
    <row r="61" spans="1:73" ht="15.6" thickBot="1" x14ac:dyDescent="0.4">
      <c r="A61" s="257"/>
      <c r="B61" s="258"/>
      <c r="C61" s="258"/>
      <c r="D61" s="258"/>
      <c r="E61" s="259"/>
      <c r="F61" s="260"/>
      <c r="G61" s="260"/>
      <c r="H61" s="260"/>
      <c r="I61" s="260"/>
      <c r="J61" s="260"/>
      <c r="K61" s="260"/>
      <c r="L61" s="260"/>
      <c r="M61" s="260"/>
      <c r="N61" s="260"/>
      <c r="O61" s="260"/>
      <c r="P61" s="260"/>
      <c r="Q61" s="260"/>
      <c r="R61" s="260"/>
      <c r="S61" s="260"/>
      <c r="T61" s="260"/>
      <c r="U61" s="260"/>
      <c r="V61" s="260"/>
      <c r="W61" s="260"/>
      <c r="X61" s="260"/>
      <c r="Y61" s="260"/>
      <c r="Z61" s="260"/>
      <c r="AA61" s="260"/>
      <c r="AB61" s="260"/>
      <c r="AC61" s="260"/>
      <c r="AD61" s="260"/>
      <c r="AE61" s="260"/>
      <c r="AF61" s="260"/>
      <c r="AG61" s="260"/>
      <c r="AH61" s="260"/>
      <c r="AI61" s="260"/>
      <c r="AJ61" s="260"/>
      <c r="AK61" s="260"/>
      <c r="AL61" s="260"/>
      <c r="AM61" s="260"/>
      <c r="AN61" s="260"/>
      <c r="AO61" s="260"/>
      <c r="AP61" s="260"/>
      <c r="AQ61" s="260"/>
      <c r="AR61" s="260"/>
      <c r="AS61" s="260"/>
      <c r="AT61" s="260"/>
      <c r="AU61" s="260"/>
      <c r="AV61" s="260"/>
      <c r="AW61" s="260"/>
      <c r="AX61" s="260"/>
      <c r="AY61" s="260"/>
      <c r="AZ61" s="260"/>
      <c r="BA61" s="260"/>
      <c r="BB61" s="260"/>
      <c r="BC61" s="260"/>
      <c r="BD61" s="260"/>
      <c r="BE61" s="260"/>
      <c r="BF61" s="260"/>
      <c r="BG61" s="260"/>
      <c r="BH61" s="260"/>
      <c r="BI61" s="260"/>
      <c r="BJ61" s="260"/>
      <c r="BK61" s="260"/>
      <c r="BL61" s="260"/>
      <c r="BM61" s="260"/>
      <c r="BN61" s="260"/>
      <c r="BO61" s="260"/>
      <c r="BP61" s="260"/>
      <c r="BQ61" s="260"/>
      <c r="BR61" s="260"/>
      <c r="BS61" s="260"/>
      <c r="BT61" s="260"/>
      <c r="BU61" s="260"/>
    </row>
    <row r="62" spans="1:73" ht="15.6" thickBot="1" x14ac:dyDescent="0.4">
      <c r="F62" s="157"/>
      <c r="G62" s="157"/>
      <c r="H62" s="157"/>
      <c r="I62" s="157"/>
      <c r="J62" s="157"/>
      <c r="K62" s="157"/>
      <c r="L62" s="157"/>
      <c r="M62" s="157"/>
      <c r="N62" s="157"/>
      <c r="O62" s="157"/>
      <c r="P62" s="157"/>
      <c r="Q62" s="157"/>
      <c r="R62" s="157"/>
      <c r="S62" s="157"/>
      <c r="T62" s="157"/>
      <c r="U62" s="157"/>
      <c r="V62" s="157"/>
      <c r="W62" s="157"/>
      <c r="X62" s="157"/>
      <c r="Y62" s="157"/>
      <c r="Z62" s="157"/>
      <c r="AA62" s="157"/>
      <c r="AB62" s="157"/>
      <c r="AC62" s="157"/>
      <c r="AD62" s="157"/>
      <c r="AE62" s="157"/>
      <c r="AF62" s="157"/>
      <c r="AG62" s="157"/>
      <c r="AH62" s="157"/>
      <c r="AI62" s="157"/>
      <c r="AJ62" s="157"/>
      <c r="AK62" s="157"/>
      <c r="AL62" s="157"/>
      <c r="AM62" s="157"/>
      <c r="AN62" s="157"/>
      <c r="AO62" s="157"/>
      <c r="AP62" s="157"/>
      <c r="AQ62" s="157"/>
      <c r="AR62" s="157"/>
      <c r="AS62" s="157"/>
      <c r="AT62" s="157"/>
      <c r="AU62" s="157"/>
      <c r="AV62" s="157"/>
      <c r="AW62" s="157"/>
      <c r="AX62" s="157"/>
      <c r="AY62" s="157"/>
      <c r="AZ62" s="157"/>
      <c r="BA62" s="157"/>
      <c r="BB62" s="157"/>
      <c r="BC62" s="157"/>
      <c r="BD62" s="157"/>
      <c r="BE62" s="157"/>
      <c r="BF62" s="157"/>
      <c r="BG62" s="157"/>
      <c r="BH62" s="157"/>
      <c r="BI62" s="157"/>
      <c r="BJ62" s="157"/>
      <c r="BK62" s="157"/>
      <c r="BL62" s="157"/>
      <c r="BM62" s="157"/>
      <c r="BN62" s="157"/>
      <c r="BO62" s="157"/>
      <c r="BP62" s="157"/>
      <c r="BQ62" s="157"/>
      <c r="BR62" s="157"/>
      <c r="BS62" s="157"/>
      <c r="BT62" s="157"/>
      <c r="BU62" s="157"/>
    </row>
    <row r="63" spans="1:73" ht="60" x14ac:dyDescent="0.35">
      <c r="A63" s="247" t="s">
        <v>199</v>
      </c>
      <c r="B63" s="447" t="str">
        <f>"Données comptables pour les exercices passés et données prévisionnelles pour les exercices futurs.
Le cumul &lt;"&amp;'0. Guide'!$A$30-1&amp;" ne concerne que les projets actifs à la date de l'étude et dont les premières dépenses ont eu lieu avant "&amp; '0. Guide'!$A$30-1</f>
        <v>Données comptables pour les exercices passés et données prévisionnelles pour les exercices futurs.
Le cumul &lt;2024 ne concerne que les projets actifs à la date de l'étude et dont les premières dépenses ont eu lieu avant 2024</v>
      </c>
      <c r="C63" s="248"/>
      <c r="D63" s="671">
        <f>SUM(D64:D83)</f>
        <v>0</v>
      </c>
      <c r="E63" s="672">
        <f>SUM(E64:E83)</f>
        <v>0</v>
      </c>
      <c r="F63" s="672">
        <f>SUM(F64:F83)</f>
        <v>0</v>
      </c>
      <c r="G63" s="672">
        <f t="shared" ref="G63:Y63" si="150">SUM(G64:G83)</f>
        <v>0</v>
      </c>
      <c r="H63" s="672">
        <f t="shared" si="150"/>
        <v>0</v>
      </c>
      <c r="I63" s="672">
        <f t="shared" si="150"/>
        <v>0</v>
      </c>
      <c r="J63" s="672">
        <f t="shared" si="150"/>
        <v>0</v>
      </c>
      <c r="K63" s="672">
        <f t="shared" si="150"/>
        <v>0</v>
      </c>
      <c r="L63" s="672">
        <f t="shared" si="150"/>
        <v>0</v>
      </c>
      <c r="M63" s="672">
        <f t="shared" si="150"/>
        <v>0</v>
      </c>
      <c r="N63" s="672">
        <f t="shared" si="150"/>
        <v>0</v>
      </c>
      <c r="O63" s="672">
        <f t="shared" si="150"/>
        <v>0</v>
      </c>
      <c r="P63" s="672">
        <f t="shared" si="150"/>
        <v>0</v>
      </c>
      <c r="Q63" s="672">
        <f t="shared" si="150"/>
        <v>0</v>
      </c>
      <c r="R63" s="672">
        <f t="shared" si="150"/>
        <v>0</v>
      </c>
      <c r="S63" s="672">
        <f t="shared" si="150"/>
        <v>0</v>
      </c>
      <c r="T63" s="672">
        <f t="shared" si="150"/>
        <v>0</v>
      </c>
      <c r="U63" s="672">
        <f t="shared" si="150"/>
        <v>0</v>
      </c>
      <c r="V63" s="672">
        <f t="shared" si="150"/>
        <v>0</v>
      </c>
      <c r="W63" s="672">
        <f t="shared" si="150"/>
        <v>0</v>
      </c>
      <c r="X63" s="672">
        <f t="shared" si="150"/>
        <v>0</v>
      </c>
      <c r="Y63" s="672">
        <f t="shared" si="150"/>
        <v>0</v>
      </c>
      <c r="Z63" s="672">
        <f t="shared" ref="Z63" si="151">SUM(Z64:Z83)</f>
        <v>0</v>
      </c>
      <c r="AA63" s="672">
        <f t="shared" ref="AA63" si="152">SUM(AA64:AA83)</f>
        <v>0</v>
      </c>
      <c r="AB63" s="672">
        <f t="shared" ref="AB63" si="153">SUM(AB64:AB83)</f>
        <v>0</v>
      </c>
      <c r="AC63" s="672">
        <f t="shared" ref="AC63" si="154">SUM(AC64:AC83)</f>
        <v>0</v>
      </c>
      <c r="AD63" s="672">
        <f t="shared" ref="AD63" si="155">SUM(AD64:AD83)</f>
        <v>0</v>
      </c>
      <c r="AE63" s="672">
        <f t="shared" ref="AE63" si="156">SUM(AE64:AE83)</f>
        <v>0</v>
      </c>
      <c r="AF63" s="672">
        <f t="shared" ref="AF63" si="157">SUM(AF64:AF83)</f>
        <v>0</v>
      </c>
      <c r="AG63" s="672">
        <f t="shared" ref="AG63" si="158">SUM(AG64:AG83)</f>
        <v>0</v>
      </c>
      <c r="AH63" s="672">
        <f t="shared" ref="AH63" si="159">SUM(AH64:AH83)</f>
        <v>0</v>
      </c>
      <c r="AI63" s="672">
        <f t="shared" ref="AI63" si="160">SUM(AI64:AI83)</f>
        <v>0</v>
      </c>
      <c r="AJ63" s="672">
        <f t="shared" ref="AJ63" si="161">SUM(AJ64:AJ83)</f>
        <v>0</v>
      </c>
      <c r="AK63" s="672">
        <f t="shared" ref="AK63" si="162">SUM(AK64:AK83)</f>
        <v>0</v>
      </c>
      <c r="AL63" s="672">
        <f t="shared" ref="AL63" si="163">SUM(AL64:AL83)</f>
        <v>0</v>
      </c>
      <c r="AM63" s="672">
        <f t="shared" ref="AM63" si="164">SUM(AM64:AM83)</f>
        <v>0</v>
      </c>
      <c r="AN63" s="672">
        <f t="shared" ref="AN63" si="165">SUM(AN64:AN83)</f>
        <v>0</v>
      </c>
      <c r="AO63" s="672">
        <f t="shared" ref="AO63" si="166">SUM(AO64:AO83)</f>
        <v>0</v>
      </c>
      <c r="AP63" s="672">
        <f t="shared" ref="AP63" si="167">SUM(AP64:AP83)</f>
        <v>0</v>
      </c>
      <c r="AQ63" s="672">
        <f t="shared" ref="AQ63" si="168">SUM(AQ64:AQ83)</f>
        <v>0</v>
      </c>
      <c r="AR63" s="672">
        <f t="shared" ref="AR63" si="169">SUM(AR64:AR83)</f>
        <v>0</v>
      </c>
      <c r="AS63" s="672">
        <f t="shared" ref="AS63" si="170">SUM(AS64:AS83)</f>
        <v>0</v>
      </c>
      <c r="AT63" s="672">
        <f t="shared" ref="AT63" si="171">SUM(AT64:AT83)</f>
        <v>0</v>
      </c>
      <c r="AU63" s="672">
        <f t="shared" ref="AU63" si="172">SUM(AU64:AU83)</f>
        <v>0</v>
      </c>
      <c r="AV63" s="672">
        <f t="shared" ref="AV63" si="173">SUM(AV64:AV83)</f>
        <v>0</v>
      </c>
      <c r="AW63" s="672">
        <f t="shared" ref="AW63" si="174">SUM(AW64:AW83)</f>
        <v>0</v>
      </c>
      <c r="AX63" s="672">
        <f t="shared" ref="AX63" si="175">SUM(AX64:AX83)</f>
        <v>0</v>
      </c>
      <c r="AY63" s="672">
        <f t="shared" ref="AY63" si="176">SUM(AY64:AY83)</f>
        <v>0</v>
      </c>
      <c r="AZ63" s="672">
        <f t="shared" ref="AZ63" si="177">SUM(AZ64:AZ83)</f>
        <v>0</v>
      </c>
      <c r="BA63" s="672">
        <f t="shared" ref="BA63" si="178">SUM(BA64:BA83)</f>
        <v>0</v>
      </c>
      <c r="BB63" s="672">
        <f t="shared" ref="BB63" si="179">SUM(BB64:BB83)</f>
        <v>0</v>
      </c>
      <c r="BC63" s="672">
        <f t="shared" ref="BC63" si="180">SUM(BC64:BC83)</f>
        <v>0</v>
      </c>
      <c r="BD63" s="672">
        <f t="shared" ref="BD63" si="181">SUM(BD64:BD83)</f>
        <v>0</v>
      </c>
      <c r="BE63" s="672">
        <f t="shared" ref="BE63" si="182">SUM(BE64:BE83)</f>
        <v>0</v>
      </c>
      <c r="BF63" s="672">
        <f t="shared" ref="BF63" si="183">SUM(BF64:BF83)</f>
        <v>0</v>
      </c>
      <c r="BG63" s="672">
        <f t="shared" ref="BG63" si="184">SUM(BG64:BG83)</f>
        <v>0</v>
      </c>
      <c r="BH63" s="672">
        <f t="shared" ref="BH63" si="185">SUM(BH64:BH83)</f>
        <v>0</v>
      </c>
      <c r="BI63" s="672">
        <f t="shared" ref="BI63" si="186">SUM(BI64:BI83)</f>
        <v>0</v>
      </c>
      <c r="BJ63" s="672">
        <f t="shared" ref="BJ63" si="187">SUM(BJ64:BJ83)</f>
        <v>0</v>
      </c>
      <c r="BK63" s="672">
        <f t="shared" ref="BK63" si="188">SUM(BK64:BK83)</f>
        <v>0</v>
      </c>
      <c r="BL63" s="672">
        <f t="shared" ref="BL63" si="189">SUM(BL64:BL83)</f>
        <v>0</v>
      </c>
      <c r="BM63" s="672">
        <f t="shared" ref="BM63" si="190">SUM(BM64:BM83)</f>
        <v>0</v>
      </c>
      <c r="BN63" s="672">
        <f t="shared" ref="BN63" si="191">SUM(BN64:BN83)</f>
        <v>0</v>
      </c>
      <c r="BO63" s="672">
        <f t="shared" ref="BO63" si="192">SUM(BO64:BO83)</f>
        <v>0</v>
      </c>
      <c r="BP63" s="672">
        <f t="shared" ref="BP63" si="193">SUM(BP64:BP83)</f>
        <v>0</v>
      </c>
      <c r="BQ63" s="672">
        <f t="shared" ref="BQ63" si="194">SUM(BQ64:BQ83)</f>
        <v>0</v>
      </c>
      <c r="BR63" s="672">
        <f t="shared" ref="BR63" si="195">SUM(BR64:BR83)</f>
        <v>0</v>
      </c>
      <c r="BS63" s="672">
        <f t="shared" ref="BS63" si="196">SUM(BS64:BS83)</f>
        <v>0</v>
      </c>
      <c r="BT63" s="672">
        <f t="shared" ref="BT63" si="197">SUM(BT64:BT83)</f>
        <v>0</v>
      </c>
      <c r="BU63" s="672">
        <f t="shared" ref="BU63" si="198">SUM(BU64:BU83)</f>
        <v>0</v>
      </c>
    </row>
    <row r="64" spans="1:73" x14ac:dyDescent="0.35">
      <c r="A64" s="454"/>
      <c r="B64" s="249"/>
      <c r="C64" s="516"/>
      <c r="D64" s="673">
        <f t="shared" ref="D64:D83" si="199">SUM(I64:BU64)+G64+E64</f>
        <v>0</v>
      </c>
      <c r="E64" s="674"/>
      <c r="F64" s="674"/>
      <c r="G64" s="674"/>
      <c r="H64" s="674"/>
      <c r="I64" s="674"/>
      <c r="J64" s="674"/>
      <c r="K64" s="674"/>
      <c r="L64" s="674"/>
      <c r="M64" s="674"/>
      <c r="N64" s="674"/>
      <c r="O64" s="674"/>
      <c r="P64" s="674"/>
      <c r="Q64" s="674"/>
      <c r="R64" s="674"/>
      <c r="S64" s="674"/>
      <c r="T64" s="674"/>
      <c r="U64" s="674"/>
      <c r="V64" s="674"/>
      <c r="W64" s="674"/>
      <c r="X64" s="674"/>
      <c r="Y64" s="674"/>
      <c r="Z64" s="674"/>
      <c r="AA64" s="674"/>
      <c r="AB64" s="674"/>
      <c r="AC64" s="674"/>
      <c r="AD64" s="674"/>
      <c r="AE64" s="674"/>
      <c r="AF64" s="674"/>
      <c r="AG64" s="674"/>
      <c r="AH64" s="674"/>
      <c r="AI64" s="674"/>
      <c r="AJ64" s="674"/>
      <c r="AK64" s="674"/>
      <c r="AL64" s="674"/>
      <c r="AM64" s="674"/>
      <c r="AN64" s="674"/>
      <c r="AO64" s="674"/>
      <c r="AP64" s="674"/>
      <c r="AQ64" s="674"/>
      <c r="AR64" s="674"/>
      <c r="AS64" s="674"/>
      <c r="AT64" s="674"/>
      <c r="AU64" s="674"/>
      <c r="AV64" s="674"/>
      <c r="AW64" s="674"/>
      <c r="AX64" s="674"/>
      <c r="AY64" s="674"/>
      <c r="AZ64" s="674"/>
      <c r="BA64" s="674"/>
      <c r="BB64" s="674"/>
      <c r="BC64" s="674"/>
      <c r="BD64" s="674"/>
      <c r="BE64" s="674"/>
      <c r="BF64" s="674"/>
      <c r="BG64" s="674"/>
      <c r="BH64" s="674"/>
      <c r="BI64" s="674"/>
      <c r="BJ64" s="674"/>
      <c r="BK64" s="674"/>
      <c r="BL64" s="674"/>
      <c r="BM64" s="674"/>
      <c r="BN64" s="674"/>
      <c r="BO64" s="674"/>
      <c r="BP64" s="674"/>
      <c r="BQ64" s="674"/>
      <c r="BR64" s="674"/>
      <c r="BS64" s="674"/>
      <c r="BT64" s="674"/>
      <c r="BU64" s="674"/>
    </row>
    <row r="65" spans="1:73" x14ac:dyDescent="0.35">
      <c r="A65" s="455"/>
      <c r="B65" s="415"/>
      <c r="C65" s="516"/>
      <c r="D65" s="673">
        <f t="shared" si="199"/>
        <v>0</v>
      </c>
      <c r="E65" s="676"/>
      <c r="F65" s="676"/>
      <c r="G65" s="676"/>
      <c r="H65" s="676"/>
      <c r="I65" s="676"/>
      <c r="J65" s="676"/>
      <c r="K65" s="676"/>
      <c r="L65" s="676"/>
      <c r="M65" s="676"/>
      <c r="N65" s="676"/>
      <c r="O65" s="676"/>
      <c r="P65" s="676"/>
      <c r="Q65" s="676"/>
      <c r="R65" s="676"/>
      <c r="S65" s="676"/>
      <c r="T65" s="676"/>
      <c r="U65" s="676"/>
      <c r="V65" s="676"/>
      <c r="W65" s="676"/>
      <c r="X65" s="676"/>
      <c r="Y65" s="676"/>
      <c r="Z65" s="676"/>
      <c r="AA65" s="676"/>
      <c r="AB65" s="676"/>
      <c r="AC65" s="676"/>
      <c r="AD65" s="676"/>
      <c r="AE65" s="676"/>
      <c r="AF65" s="676"/>
      <c r="AG65" s="676"/>
      <c r="AH65" s="676"/>
      <c r="AI65" s="676"/>
      <c r="AJ65" s="676"/>
      <c r="AK65" s="676"/>
      <c r="AL65" s="676"/>
      <c r="AM65" s="676"/>
      <c r="AN65" s="676"/>
      <c r="AO65" s="676"/>
      <c r="AP65" s="676"/>
      <c r="AQ65" s="676"/>
      <c r="AR65" s="676"/>
      <c r="AS65" s="676"/>
      <c r="AT65" s="676"/>
      <c r="AU65" s="676"/>
      <c r="AV65" s="676"/>
      <c r="AW65" s="676"/>
      <c r="AX65" s="676"/>
      <c r="AY65" s="676"/>
      <c r="AZ65" s="676"/>
      <c r="BA65" s="676"/>
      <c r="BB65" s="676"/>
      <c r="BC65" s="676"/>
      <c r="BD65" s="676"/>
      <c r="BE65" s="676"/>
      <c r="BF65" s="676"/>
      <c r="BG65" s="676"/>
      <c r="BH65" s="676"/>
      <c r="BI65" s="676"/>
      <c r="BJ65" s="676"/>
      <c r="BK65" s="676"/>
      <c r="BL65" s="676"/>
      <c r="BM65" s="676"/>
      <c r="BN65" s="676"/>
      <c r="BO65" s="676"/>
      <c r="BP65" s="676"/>
      <c r="BQ65" s="676"/>
      <c r="BR65" s="676"/>
      <c r="BS65" s="676"/>
      <c r="BT65" s="676"/>
      <c r="BU65" s="676"/>
    </row>
    <row r="66" spans="1:73" x14ac:dyDescent="0.35">
      <c r="A66" s="454"/>
      <c r="B66" s="415"/>
      <c r="C66" s="516"/>
      <c r="D66" s="673">
        <f t="shared" si="199"/>
        <v>0</v>
      </c>
      <c r="E66" s="676"/>
      <c r="F66" s="676"/>
      <c r="G66" s="676"/>
      <c r="H66" s="676"/>
      <c r="I66" s="676"/>
      <c r="J66" s="676"/>
      <c r="K66" s="676"/>
      <c r="L66" s="676"/>
      <c r="M66" s="676"/>
      <c r="N66" s="676"/>
      <c r="O66" s="676"/>
      <c r="P66" s="676"/>
      <c r="Q66" s="676"/>
      <c r="R66" s="676"/>
      <c r="S66" s="676"/>
      <c r="T66" s="676"/>
      <c r="U66" s="676"/>
      <c r="V66" s="676"/>
      <c r="W66" s="676"/>
      <c r="X66" s="676"/>
      <c r="Y66" s="676"/>
      <c r="Z66" s="676"/>
      <c r="AA66" s="676"/>
      <c r="AB66" s="676"/>
      <c r="AC66" s="676"/>
      <c r="AD66" s="676"/>
      <c r="AE66" s="676"/>
      <c r="AF66" s="676"/>
      <c r="AG66" s="676"/>
      <c r="AH66" s="676"/>
      <c r="AI66" s="676"/>
      <c r="AJ66" s="676"/>
      <c r="AK66" s="676"/>
      <c r="AL66" s="676"/>
      <c r="AM66" s="676"/>
      <c r="AN66" s="676"/>
      <c r="AO66" s="676"/>
      <c r="AP66" s="676"/>
      <c r="AQ66" s="676"/>
      <c r="AR66" s="676"/>
      <c r="AS66" s="676"/>
      <c r="AT66" s="676"/>
      <c r="AU66" s="676"/>
      <c r="AV66" s="676"/>
      <c r="AW66" s="676"/>
      <c r="AX66" s="676"/>
      <c r="AY66" s="676"/>
      <c r="AZ66" s="676"/>
      <c r="BA66" s="676"/>
      <c r="BB66" s="676"/>
      <c r="BC66" s="676"/>
      <c r="BD66" s="676"/>
      <c r="BE66" s="676"/>
      <c r="BF66" s="676"/>
      <c r="BG66" s="676"/>
      <c r="BH66" s="676"/>
      <c r="BI66" s="676"/>
      <c r="BJ66" s="676"/>
      <c r="BK66" s="676"/>
      <c r="BL66" s="676"/>
      <c r="BM66" s="676"/>
      <c r="BN66" s="676"/>
      <c r="BO66" s="676"/>
      <c r="BP66" s="676"/>
      <c r="BQ66" s="676"/>
      <c r="BR66" s="676"/>
      <c r="BS66" s="676"/>
      <c r="BT66" s="676"/>
      <c r="BU66" s="676"/>
    </row>
    <row r="67" spans="1:73" x14ac:dyDescent="0.35">
      <c r="A67" s="455"/>
      <c r="B67" s="415"/>
      <c r="C67" s="516"/>
      <c r="D67" s="673">
        <f t="shared" si="199"/>
        <v>0</v>
      </c>
      <c r="E67" s="676"/>
      <c r="F67" s="676"/>
      <c r="G67" s="676"/>
      <c r="H67" s="676"/>
      <c r="I67" s="676"/>
      <c r="J67" s="676"/>
      <c r="K67" s="676"/>
      <c r="L67" s="676"/>
      <c r="M67" s="676"/>
      <c r="N67" s="676"/>
      <c r="O67" s="676"/>
      <c r="P67" s="676"/>
      <c r="Q67" s="676"/>
      <c r="R67" s="676"/>
      <c r="S67" s="676"/>
      <c r="T67" s="676"/>
      <c r="U67" s="676"/>
      <c r="V67" s="676"/>
      <c r="W67" s="676"/>
      <c r="X67" s="676"/>
      <c r="Y67" s="676"/>
      <c r="Z67" s="676"/>
      <c r="AA67" s="676"/>
      <c r="AB67" s="676"/>
      <c r="AC67" s="676"/>
      <c r="AD67" s="676"/>
      <c r="AE67" s="676"/>
      <c r="AF67" s="676"/>
      <c r="AG67" s="676"/>
      <c r="AH67" s="676"/>
      <c r="AI67" s="676"/>
      <c r="AJ67" s="676"/>
      <c r="AK67" s="676"/>
      <c r="AL67" s="676"/>
      <c r="AM67" s="676"/>
      <c r="AN67" s="676"/>
      <c r="AO67" s="676"/>
      <c r="AP67" s="676"/>
      <c r="AQ67" s="676"/>
      <c r="AR67" s="676"/>
      <c r="AS67" s="676"/>
      <c r="AT67" s="676"/>
      <c r="AU67" s="676"/>
      <c r="AV67" s="676"/>
      <c r="AW67" s="676"/>
      <c r="AX67" s="676"/>
      <c r="AY67" s="676"/>
      <c r="AZ67" s="676"/>
      <c r="BA67" s="676"/>
      <c r="BB67" s="676"/>
      <c r="BC67" s="676"/>
      <c r="BD67" s="676"/>
      <c r="BE67" s="676"/>
      <c r="BF67" s="676"/>
      <c r="BG67" s="676"/>
      <c r="BH67" s="676"/>
      <c r="BI67" s="676"/>
      <c r="BJ67" s="676"/>
      <c r="BK67" s="676"/>
      <c r="BL67" s="676"/>
      <c r="BM67" s="676"/>
      <c r="BN67" s="676"/>
      <c r="BO67" s="676"/>
      <c r="BP67" s="676"/>
      <c r="BQ67" s="676"/>
      <c r="BR67" s="676"/>
      <c r="BS67" s="676"/>
      <c r="BT67" s="676"/>
      <c r="BU67" s="676"/>
    </row>
    <row r="68" spans="1:73" x14ac:dyDescent="0.35">
      <c r="A68" s="455"/>
      <c r="B68" s="415"/>
      <c r="C68" s="516"/>
      <c r="D68" s="673">
        <f t="shared" si="199"/>
        <v>0</v>
      </c>
      <c r="E68" s="676"/>
      <c r="F68" s="676"/>
      <c r="G68" s="676"/>
      <c r="H68" s="676"/>
      <c r="I68" s="676"/>
      <c r="J68" s="676"/>
      <c r="K68" s="676"/>
      <c r="L68" s="676"/>
      <c r="M68" s="676"/>
      <c r="N68" s="676"/>
      <c r="O68" s="676"/>
      <c r="P68" s="676"/>
      <c r="Q68" s="676"/>
      <c r="R68" s="676"/>
      <c r="S68" s="676"/>
      <c r="T68" s="676"/>
      <c r="U68" s="676"/>
      <c r="V68" s="676"/>
      <c r="W68" s="676"/>
      <c r="X68" s="676"/>
      <c r="Y68" s="676"/>
      <c r="Z68" s="676"/>
      <c r="AA68" s="676"/>
      <c r="AB68" s="676"/>
      <c r="AC68" s="676"/>
      <c r="AD68" s="676"/>
      <c r="AE68" s="676"/>
      <c r="AF68" s="676"/>
      <c r="AG68" s="676"/>
      <c r="AH68" s="676"/>
      <c r="AI68" s="676"/>
      <c r="AJ68" s="676"/>
      <c r="AK68" s="676"/>
      <c r="AL68" s="676"/>
      <c r="AM68" s="676"/>
      <c r="AN68" s="676"/>
      <c r="AO68" s="676"/>
      <c r="AP68" s="676"/>
      <c r="AQ68" s="676"/>
      <c r="AR68" s="676"/>
      <c r="AS68" s="676"/>
      <c r="AT68" s="676"/>
      <c r="AU68" s="676"/>
      <c r="AV68" s="676"/>
      <c r="AW68" s="676"/>
      <c r="AX68" s="676"/>
      <c r="AY68" s="676"/>
      <c r="AZ68" s="676"/>
      <c r="BA68" s="676"/>
      <c r="BB68" s="676"/>
      <c r="BC68" s="676"/>
      <c r="BD68" s="676"/>
      <c r="BE68" s="676"/>
      <c r="BF68" s="676"/>
      <c r="BG68" s="676"/>
      <c r="BH68" s="676"/>
      <c r="BI68" s="676"/>
      <c r="BJ68" s="676"/>
      <c r="BK68" s="676"/>
      <c r="BL68" s="676"/>
      <c r="BM68" s="676"/>
      <c r="BN68" s="676"/>
      <c r="BO68" s="676"/>
      <c r="BP68" s="676"/>
      <c r="BQ68" s="676"/>
      <c r="BR68" s="676"/>
      <c r="BS68" s="676"/>
      <c r="BT68" s="676"/>
      <c r="BU68" s="676"/>
    </row>
    <row r="69" spans="1:73" x14ac:dyDescent="0.35">
      <c r="A69" s="455"/>
      <c r="B69" s="415"/>
      <c r="C69" s="516"/>
      <c r="D69" s="673">
        <f t="shared" si="199"/>
        <v>0</v>
      </c>
      <c r="E69" s="676"/>
      <c r="F69" s="676"/>
      <c r="G69" s="676"/>
      <c r="H69" s="676"/>
      <c r="I69" s="676"/>
      <c r="J69" s="676"/>
      <c r="K69" s="676"/>
      <c r="L69" s="676"/>
      <c r="M69" s="676"/>
      <c r="N69" s="676"/>
      <c r="O69" s="676"/>
      <c r="P69" s="676"/>
      <c r="Q69" s="676"/>
      <c r="R69" s="676"/>
      <c r="S69" s="676"/>
      <c r="T69" s="676"/>
      <c r="U69" s="676"/>
      <c r="V69" s="676"/>
      <c r="W69" s="676"/>
      <c r="X69" s="676"/>
      <c r="Y69" s="676"/>
      <c r="Z69" s="676"/>
      <c r="AA69" s="676"/>
      <c r="AB69" s="676"/>
      <c r="AC69" s="676"/>
      <c r="AD69" s="676"/>
      <c r="AE69" s="676"/>
      <c r="AF69" s="676"/>
      <c r="AG69" s="676"/>
      <c r="AH69" s="676"/>
      <c r="AI69" s="676"/>
      <c r="AJ69" s="676"/>
      <c r="AK69" s="676"/>
      <c r="AL69" s="676"/>
      <c r="AM69" s="676"/>
      <c r="AN69" s="676"/>
      <c r="AO69" s="676"/>
      <c r="AP69" s="676"/>
      <c r="AQ69" s="676"/>
      <c r="AR69" s="676"/>
      <c r="AS69" s="676"/>
      <c r="AT69" s="676"/>
      <c r="AU69" s="676"/>
      <c r="AV69" s="676"/>
      <c r="AW69" s="676"/>
      <c r="AX69" s="676"/>
      <c r="AY69" s="676"/>
      <c r="AZ69" s="676"/>
      <c r="BA69" s="676"/>
      <c r="BB69" s="676"/>
      <c r="BC69" s="676"/>
      <c r="BD69" s="676"/>
      <c r="BE69" s="676"/>
      <c r="BF69" s="676"/>
      <c r="BG69" s="676"/>
      <c r="BH69" s="676"/>
      <c r="BI69" s="676"/>
      <c r="BJ69" s="676"/>
      <c r="BK69" s="676"/>
      <c r="BL69" s="676"/>
      <c r="BM69" s="676"/>
      <c r="BN69" s="676"/>
      <c r="BO69" s="676"/>
      <c r="BP69" s="676"/>
      <c r="BQ69" s="676"/>
      <c r="BR69" s="676"/>
      <c r="BS69" s="676"/>
      <c r="BT69" s="676"/>
      <c r="BU69" s="676"/>
    </row>
    <row r="70" spans="1:73" x14ac:dyDescent="0.35">
      <c r="A70" s="454"/>
      <c r="B70" s="415"/>
      <c r="C70" s="516"/>
      <c r="D70" s="673">
        <f t="shared" si="199"/>
        <v>0</v>
      </c>
      <c r="E70" s="676"/>
      <c r="F70" s="676"/>
      <c r="G70" s="676"/>
      <c r="H70" s="676"/>
      <c r="I70" s="676"/>
      <c r="J70" s="676"/>
      <c r="K70" s="676"/>
      <c r="L70" s="676"/>
      <c r="M70" s="676"/>
      <c r="N70" s="676"/>
      <c r="O70" s="676"/>
      <c r="P70" s="676"/>
      <c r="Q70" s="676"/>
      <c r="R70" s="676"/>
      <c r="S70" s="676"/>
      <c r="T70" s="676"/>
      <c r="U70" s="676"/>
      <c r="V70" s="676"/>
      <c r="W70" s="676"/>
      <c r="X70" s="676"/>
      <c r="Y70" s="676"/>
      <c r="Z70" s="676"/>
      <c r="AA70" s="676"/>
      <c r="AB70" s="676"/>
      <c r="AC70" s="676"/>
      <c r="AD70" s="676"/>
      <c r="AE70" s="676"/>
      <c r="AF70" s="676"/>
      <c r="AG70" s="676"/>
      <c r="AH70" s="676"/>
      <c r="AI70" s="676"/>
      <c r="AJ70" s="676"/>
      <c r="AK70" s="676"/>
      <c r="AL70" s="676"/>
      <c r="AM70" s="676"/>
      <c r="AN70" s="676"/>
      <c r="AO70" s="676"/>
      <c r="AP70" s="676"/>
      <c r="AQ70" s="676"/>
      <c r="AR70" s="676"/>
      <c r="AS70" s="676"/>
      <c r="AT70" s="676"/>
      <c r="AU70" s="676"/>
      <c r="AV70" s="676"/>
      <c r="AW70" s="676"/>
      <c r="AX70" s="676"/>
      <c r="AY70" s="676"/>
      <c r="AZ70" s="676"/>
      <c r="BA70" s="676"/>
      <c r="BB70" s="676"/>
      <c r="BC70" s="676"/>
      <c r="BD70" s="676"/>
      <c r="BE70" s="676"/>
      <c r="BF70" s="676"/>
      <c r="BG70" s="676"/>
      <c r="BH70" s="676"/>
      <c r="BI70" s="676"/>
      <c r="BJ70" s="676"/>
      <c r="BK70" s="676"/>
      <c r="BL70" s="676"/>
      <c r="BM70" s="676"/>
      <c r="BN70" s="676"/>
      <c r="BO70" s="676"/>
      <c r="BP70" s="676"/>
      <c r="BQ70" s="676"/>
      <c r="BR70" s="676"/>
      <c r="BS70" s="676"/>
      <c r="BT70" s="676"/>
      <c r="BU70" s="676"/>
    </row>
    <row r="71" spans="1:73" x14ac:dyDescent="0.35">
      <c r="A71" s="455"/>
      <c r="B71" s="415"/>
      <c r="C71" s="516"/>
      <c r="D71" s="673">
        <f t="shared" si="199"/>
        <v>0</v>
      </c>
      <c r="E71" s="676"/>
      <c r="F71" s="676"/>
      <c r="G71" s="676"/>
      <c r="H71" s="676"/>
      <c r="I71" s="676"/>
      <c r="J71" s="676"/>
      <c r="K71" s="676"/>
      <c r="L71" s="676"/>
      <c r="M71" s="676"/>
      <c r="N71" s="676"/>
      <c r="O71" s="676"/>
      <c r="P71" s="676"/>
      <c r="Q71" s="676"/>
      <c r="R71" s="676"/>
      <c r="S71" s="676"/>
      <c r="T71" s="676"/>
      <c r="U71" s="676"/>
      <c r="V71" s="676"/>
      <c r="W71" s="676"/>
      <c r="X71" s="676"/>
      <c r="Y71" s="676"/>
      <c r="Z71" s="676"/>
      <c r="AA71" s="676"/>
      <c r="AB71" s="676"/>
      <c r="AC71" s="676"/>
      <c r="AD71" s="676"/>
      <c r="AE71" s="676"/>
      <c r="AF71" s="676"/>
      <c r="AG71" s="676"/>
      <c r="AH71" s="676"/>
      <c r="AI71" s="676"/>
      <c r="AJ71" s="676"/>
      <c r="AK71" s="676"/>
      <c r="AL71" s="676"/>
      <c r="AM71" s="676"/>
      <c r="AN71" s="676"/>
      <c r="AO71" s="676"/>
      <c r="AP71" s="676"/>
      <c r="AQ71" s="676"/>
      <c r="AR71" s="676"/>
      <c r="AS71" s="676"/>
      <c r="AT71" s="676"/>
      <c r="AU71" s="676"/>
      <c r="AV71" s="676"/>
      <c r="AW71" s="676"/>
      <c r="AX71" s="676"/>
      <c r="AY71" s="676"/>
      <c r="AZ71" s="676"/>
      <c r="BA71" s="676"/>
      <c r="BB71" s="676"/>
      <c r="BC71" s="676"/>
      <c r="BD71" s="676"/>
      <c r="BE71" s="676"/>
      <c r="BF71" s="676"/>
      <c r="BG71" s="676"/>
      <c r="BH71" s="676"/>
      <c r="BI71" s="676"/>
      <c r="BJ71" s="676"/>
      <c r="BK71" s="676"/>
      <c r="BL71" s="676"/>
      <c r="BM71" s="676"/>
      <c r="BN71" s="676"/>
      <c r="BO71" s="676"/>
      <c r="BP71" s="676"/>
      <c r="BQ71" s="676"/>
      <c r="BR71" s="676"/>
      <c r="BS71" s="676"/>
      <c r="BT71" s="676"/>
      <c r="BU71" s="676"/>
    </row>
    <row r="72" spans="1:73" x14ac:dyDescent="0.35">
      <c r="A72" s="454"/>
      <c r="B72" s="415"/>
      <c r="C72" s="516"/>
      <c r="D72" s="673">
        <f t="shared" si="199"/>
        <v>0</v>
      </c>
      <c r="E72" s="676"/>
      <c r="F72" s="676"/>
      <c r="G72" s="676"/>
      <c r="H72" s="676"/>
      <c r="I72" s="676"/>
      <c r="J72" s="676"/>
      <c r="K72" s="676"/>
      <c r="L72" s="676"/>
      <c r="M72" s="676"/>
      <c r="N72" s="676"/>
      <c r="O72" s="676"/>
      <c r="P72" s="676"/>
      <c r="Q72" s="676"/>
      <c r="R72" s="676"/>
      <c r="S72" s="676"/>
      <c r="T72" s="676"/>
      <c r="U72" s="676"/>
      <c r="V72" s="676"/>
      <c r="W72" s="676"/>
      <c r="X72" s="676"/>
      <c r="Y72" s="676"/>
      <c r="Z72" s="676"/>
      <c r="AA72" s="676"/>
      <c r="AB72" s="676"/>
      <c r="AC72" s="676"/>
      <c r="AD72" s="676"/>
      <c r="AE72" s="676"/>
      <c r="AF72" s="676"/>
      <c r="AG72" s="676"/>
      <c r="AH72" s="676"/>
      <c r="AI72" s="676"/>
      <c r="AJ72" s="676"/>
      <c r="AK72" s="676"/>
      <c r="AL72" s="676"/>
      <c r="AM72" s="676"/>
      <c r="AN72" s="676"/>
      <c r="AO72" s="676"/>
      <c r="AP72" s="676"/>
      <c r="AQ72" s="676"/>
      <c r="AR72" s="676"/>
      <c r="AS72" s="676"/>
      <c r="AT72" s="676"/>
      <c r="AU72" s="676"/>
      <c r="AV72" s="676"/>
      <c r="AW72" s="676"/>
      <c r="AX72" s="676"/>
      <c r="AY72" s="676"/>
      <c r="AZ72" s="676"/>
      <c r="BA72" s="676"/>
      <c r="BB72" s="676"/>
      <c r="BC72" s="676"/>
      <c r="BD72" s="676"/>
      <c r="BE72" s="676"/>
      <c r="BF72" s="676"/>
      <c r="BG72" s="676"/>
      <c r="BH72" s="676"/>
      <c r="BI72" s="676"/>
      <c r="BJ72" s="676"/>
      <c r="BK72" s="676"/>
      <c r="BL72" s="676"/>
      <c r="BM72" s="676"/>
      <c r="BN72" s="676"/>
      <c r="BO72" s="676"/>
      <c r="BP72" s="676"/>
      <c r="BQ72" s="676"/>
      <c r="BR72" s="676"/>
      <c r="BS72" s="676"/>
      <c r="BT72" s="676"/>
      <c r="BU72" s="676"/>
    </row>
    <row r="73" spans="1:73" x14ac:dyDescent="0.35">
      <c r="A73" s="455"/>
      <c r="B73" s="415"/>
      <c r="C73" s="516"/>
      <c r="D73" s="673">
        <f t="shared" si="199"/>
        <v>0</v>
      </c>
      <c r="E73" s="676"/>
      <c r="F73" s="676"/>
      <c r="G73" s="676"/>
      <c r="H73" s="676"/>
      <c r="I73" s="676"/>
      <c r="J73" s="676"/>
      <c r="K73" s="676"/>
      <c r="L73" s="676"/>
      <c r="M73" s="676"/>
      <c r="N73" s="676"/>
      <c r="O73" s="676"/>
      <c r="P73" s="676"/>
      <c r="Q73" s="676"/>
      <c r="R73" s="676"/>
      <c r="S73" s="676"/>
      <c r="T73" s="676"/>
      <c r="U73" s="676"/>
      <c r="V73" s="676"/>
      <c r="W73" s="676"/>
      <c r="X73" s="676"/>
      <c r="Y73" s="676"/>
      <c r="Z73" s="676"/>
      <c r="AA73" s="676"/>
      <c r="AB73" s="676"/>
      <c r="AC73" s="676"/>
      <c r="AD73" s="676"/>
      <c r="AE73" s="676"/>
      <c r="AF73" s="676"/>
      <c r="AG73" s="676"/>
      <c r="AH73" s="676"/>
      <c r="AI73" s="676"/>
      <c r="AJ73" s="676"/>
      <c r="AK73" s="676"/>
      <c r="AL73" s="676"/>
      <c r="AM73" s="676"/>
      <c r="AN73" s="676"/>
      <c r="AO73" s="676"/>
      <c r="AP73" s="676"/>
      <c r="AQ73" s="676"/>
      <c r="AR73" s="676"/>
      <c r="AS73" s="676"/>
      <c r="AT73" s="676"/>
      <c r="AU73" s="676"/>
      <c r="AV73" s="676"/>
      <c r="AW73" s="676"/>
      <c r="AX73" s="676"/>
      <c r="AY73" s="676"/>
      <c r="AZ73" s="676"/>
      <c r="BA73" s="676"/>
      <c r="BB73" s="676"/>
      <c r="BC73" s="676"/>
      <c r="BD73" s="676"/>
      <c r="BE73" s="676"/>
      <c r="BF73" s="676"/>
      <c r="BG73" s="676"/>
      <c r="BH73" s="676"/>
      <c r="BI73" s="676"/>
      <c r="BJ73" s="676"/>
      <c r="BK73" s="676"/>
      <c r="BL73" s="676"/>
      <c r="BM73" s="676"/>
      <c r="BN73" s="676"/>
      <c r="BO73" s="676"/>
      <c r="BP73" s="676"/>
      <c r="BQ73" s="676"/>
      <c r="BR73" s="676"/>
      <c r="BS73" s="676"/>
      <c r="BT73" s="676"/>
      <c r="BU73" s="676"/>
    </row>
    <row r="74" spans="1:73" x14ac:dyDescent="0.35">
      <c r="A74" s="455"/>
      <c r="B74" s="415"/>
      <c r="C74" s="516"/>
      <c r="D74" s="673">
        <f t="shared" si="199"/>
        <v>0</v>
      </c>
      <c r="E74" s="676"/>
      <c r="F74" s="676"/>
      <c r="G74" s="676"/>
      <c r="H74" s="676"/>
      <c r="I74" s="676"/>
      <c r="J74" s="676"/>
      <c r="K74" s="676"/>
      <c r="L74" s="676"/>
      <c r="M74" s="676"/>
      <c r="N74" s="676"/>
      <c r="O74" s="676"/>
      <c r="P74" s="676"/>
      <c r="Q74" s="676"/>
      <c r="R74" s="676"/>
      <c r="S74" s="676"/>
      <c r="T74" s="676"/>
      <c r="U74" s="676"/>
      <c r="V74" s="676"/>
      <c r="W74" s="676"/>
      <c r="X74" s="676"/>
      <c r="Y74" s="676"/>
      <c r="Z74" s="676"/>
      <c r="AA74" s="676"/>
      <c r="AB74" s="676"/>
      <c r="AC74" s="676"/>
      <c r="AD74" s="676"/>
      <c r="AE74" s="676"/>
      <c r="AF74" s="676"/>
      <c r="AG74" s="676"/>
      <c r="AH74" s="676"/>
      <c r="AI74" s="676"/>
      <c r="AJ74" s="676"/>
      <c r="AK74" s="676"/>
      <c r="AL74" s="676"/>
      <c r="AM74" s="676"/>
      <c r="AN74" s="676"/>
      <c r="AO74" s="676"/>
      <c r="AP74" s="676"/>
      <c r="AQ74" s="676"/>
      <c r="AR74" s="676"/>
      <c r="AS74" s="676"/>
      <c r="AT74" s="676"/>
      <c r="AU74" s="676"/>
      <c r="AV74" s="676"/>
      <c r="AW74" s="676"/>
      <c r="AX74" s="676"/>
      <c r="AY74" s="676"/>
      <c r="AZ74" s="676"/>
      <c r="BA74" s="676"/>
      <c r="BB74" s="676"/>
      <c r="BC74" s="676"/>
      <c r="BD74" s="676"/>
      <c r="BE74" s="676"/>
      <c r="BF74" s="676"/>
      <c r="BG74" s="676"/>
      <c r="BH74" s="676"/>
      <c r="BI74" s="676"/>
      <c r="BJ74" s="676"/>
      <c r="BK74" s="676"/>
      <c r="BL74" s="676"/>
      <c r="BM74" s="676"/>
      <c r="BN74" s="676"/>
      <c r="BO74" s="676"/>
      <c r="BP74" s="676"/>
      <c r="BQ74" s="676"/>
      <c r="BR74" s="676"/>
      <c r="BS74" s="676"/>
      <c r="BT74" s="676"/>
      <c r="BU74" s="676"/>
    </row>
    <row r="75" spans="1:73" x14ac:dyDescent="0.35">
      <c r="A75" s="455"/>
      <c r="B75" s="415"/>
      <c r="C75" s="516"/>
      <c r="D75" s="673">
        <f t="shared" si="199"/>
        <v>0</v>
      </c>
      <c r="E75" s="676"/>
      <c r="F75" s="676"/>
      <c r="G75" s="676"/>
      <c r="H75" s="676"/>
      <c r="I75" s="676"/>
      <c r="J75" s="676"/>
      <c r="K75" s="676"/>
      <c r="L75" s="676"/>
      <c r="M75" s="676"/>
      <c r="N75" s="676"/>
      <c r="O75" s="676"/>
      <c r="P75" s="676"/>
      <c r="Q75" s="676"/>
      <c r="R75" s="676"/>
      <c r="S75" s="676"/>
      <c r="T75" s="676"/>
      <c r="U75" s="676"/>
      <c r="V75" s="676"/>
      <c r="W75" s="676"/>
      <c r="X75" s="676"/>
      <c r="Y75" s="676"/>
      <c r="Z75" s="676"/>
      <c r="AA75" s="676"/>
      <c r="AB75" s="676"/>
      <c r="AC75" s="676"/>
      <c r="AD75" s="676"/>
      <c r="AE75" s="676"/>
      <c r="AF75" s="676"/>
      <c r="AG75" s="676"/>
      <c r="AH75" s="676"/>
      <c r="AI75" s="676"/>
      <c r="AJ75" s="676"/>
      <c r="AK75" s="676"/>
      <c r="AL75" s="676"/>
      <c r="AM75" s="676"/>
      <c r="AN75" s="676"/>
      <c r="AO75" s="676"/>
      <c r="AP75" s="676"/>
      <c r="AQ75" s="676"/>
      <c r="AR75" s="676"/>
      <c r="AS75" s="676"/>
      <c r="AT75" s="676"/>
      <c r="AU75" s="676"/>
      <c r="AV75" s="676"/>
      <c r="AW75" s="676"/>
      <c r="AX75" s="676"/>
      <c r="AY75" s="676"/>
      <c r="AZ75" s="676"/>
      <c r="BA75" s="676"/>
      <c r="BB75" s="676"/>
      <c r="BC75" s="676"/>
      <c r="BD75" s="676"/>
      <c r="BE75" s="676"/>
      <c r="BF75" s="676"/>
      <c r="BG75" s="676"/>
      <c r="BH75" s="676"/>
      <c r="BI75" s="676"/>
      <c r="BJ75" s="676"/>
      <c r="BK75" s="676"/>
      <c r="BL75" s="676"/>
      <c r="BM75" s="676"/>
      <c r="BN75" s="676"/>
      <c r="BO75" s="676"/>
      <c r="BP75" s="676"/>
      <c r="BQ75" s="676"/>
      <c r="BR75" s="676"/>
      <c r="BS75" s="676"/>
      <c r="BT75" s="676"/>
      <c r="BU75" s="676"/>
    </row>
    <row r="76" spans="1:73" x14ac:dyDescent="0.35">
      <c r="A76" s="454"/>
      <c r="B76" s="415"/>
      <c r="C76" s="516"/>
      <c r="D76" s="673">
        <f t="shared" si="199"/>
        <v>0</v>
      </c>
      <c r="E76" s="676"/>
      <c r="F76" s="676"/>
      <c r="G76" s="676"/>
      <c r="H76" s="676"/>
      <c r="I76" s="676"/>
      <c r="J76" s="676"/>
      <c r="K76" s="676"/>
      <c r="L76" s="676"/>
      <c r="M76" s="676"/>
      <c r="N76" s="676"/>
      <c r="O76" s="676"/>
      <c r="P76" s="676"/>
      <c r="Q76" s="676"/>
      <c r="R76" s="676"/>
      <c r="S76" s="676"/>
      <c r="T76" s="676"/>
      <c r="U76" s="676"/>
      <c r="V76" s="676"/>
      <c r="W76" s="676"/>
      <c r="X76" s="676"/>
      <c r="Y76" s="676"/>
      <c r="Z76" s="676"/>
      <c r="AA76" s="676"/>
      <c r="AB76" s="676"/>
      <c r="AC76" s="676"/>
      <c r="AD76" s="676"/>
      <c r="AE76" s="676"/>
      <c r="AF76" s="676"/>
      <c r="AG76" s="676"/>
      <c r="AH76" s="676"/>
      <c r="AI76" s="676"/>
      <c r="AJ76" s="676"/>
      <c r="AK76" s="676"/>
      <c r="AL76" s="676"/>
      <c r="AM76" s="676"/>
      <c r="AN76" s="676"/>
      <c r="AO76" s="676"/>
      <c r="AP76" s="676"/>
      <c r="AQ76" s="676"/>
      <c r="AR76" s="676"/>
      <c r="AS76" s="676"/>
      <c r="AT76" s="676"/>
      <c r="AU76" s="676"/>
      <c r="AV76" s="676"/>
      <c r="AW76" s="676"/>
      <c r="AX76" s="676"/>
      <c r="AY76" s="676"/>
      <c r="AZ76" s="676"/>
      <c r="BA76" s="676"/>
      <c r="BB76" s="676"/>
      <c r="BC76" s="676"/>
      <c r="BD76" s="676"/>
      <c r="BE76" s="676"/>
      <c r="BF76" s="676"/>
      <c r="BG76" s="676"/>
      <c r="BH76" s="676"/>
      <c r="BI76" s="676"/>
      <c r="BJ76" s="676"/>
      <c r="BK76" s="676"/>
      <c r="BL76" s="676"/>
      <c r="BM76" s="676"/>
      <c r="BN76" s="676"/>
      <c r="BO76" s="676"/>
      <c r="BP76" s="676"/>
      <c r="BQ76" s="676"/>
      <c r="BR76" s="676"/>
      <c r="BS76" s="676"/>
      <c r="BT76" s="676"/>
      <c r="BU76" s="676"/>
    </row>
    <row r="77" spans="1:73" x14ac:dyDescent="0.35">
      <c r="A77" s="455"/>
      <c r="B77" s="415"/>
      <c r="C77" s="516"/>
      <c r="D77" s="673">
        <f t="shared" si="199"/>
        <v>0</v>
      </c>
      <c r="E77" s="676"/>
      <c r="F77" s="676"/>
      <c r="G77" s="676"/>
      <c r="H77" s="676"/>
      <c r="I77" s="676"/>
      <c r="J77" s="676"/>
      <c r="K77" s="676"/>
      <c r="L77" s="676"/>
      <c r="M77" s="676"/>
      <c r="N77" s="676"/>
      <c r="O77" s="676"/>
      <c r="P77" s="676"/>
      <c r="Q77" s="676"/>
      <c r="R77" s="676"/>
      <c r="S77" s="676"/>
      <c r="T77" s="676"/>
      <c r="U77" s="676"/>
      <c r="V77" s="676"/>
      <c r="W77" s="676"/>
      <c r="X77" s="676"/>
      <c r="Y77" s="676"/>
      <c r="Z77" s="676"/>
      <c r="AA77" s="676"/>
      <c r="AB77" s="676"/>
      <c r="AC77" s="676"/>
      <c r="AD77" s="676"/>
      <c r="AE77" s="676"/>
      <c r="AF77" s="676"/>
      <c r="AG77" s="676"/>
      <c r="AH77" s="676"/>
      <c r="AI77" s="676"/>
      <c r="AJ77" s="676"/>
      <c r="AK77" s="676"/>
      <c r="AL77" s="676"/>
      <c r="AM77" s="676"/>
      <c r="AN77" s="676"/>
      <c r="AO77" s="676"/>
      <c r="AP77" s="676"/>
      <c r="AQ77" s="676"/>
      <c r="AR77" s="676"/>
      <c r="AS77" s="676"/>
      <c r="AT77" s="676"/>
      <c r="AU77" s="676"/>
      <c r="AV77" s="676"/>
      <c r="AW77" s="676"/>
      <c r="AX77" s="676"/>
      <c r="AY77" s="676"/>
      <c r="AZ77" s="676"/>
      <c r="BA77" s="676"/>
      <c r="BB77" s="676"/>
      <c r="BC77" s="676"/>
      <c r="BD77" s="676"/>
      <c r="BE77" s="676"/>
      <c r="BF77" s="676"/>
      <c r="BG77" s="676"/>
      <c r="BH77" s="676"/>
      <c r="BI77" s="676"/>
      <c r="BJ77" s="676"/>
      <c r="BK77" s="676"/>
      <c r="BL77" s="676"/>
      <c r="BM77" s="676"/>
      <c r="BN77" s="676"/>
      <c r="BO77" s="676"/>
      <c r="BP77" s="676"/>
      <c r="BQ77" s="676"/>
      <c r="BR77" s="676"/>
      <c r="BS77" s="676"/>
      <c r="BT77" s="676"/>
      <c r="BU77" s="676"/>
    </row>
    <row r="78" spans="1:73" x14ac:dyDescent="0.35">
      <c r="A78" s="454"/>
      <c r="B78" s="415"/>
      <c r="C78" s="516"/>
      <c r="D78" s="673">
        <f t="shared" si="199"/>
        <v>0</v>
      </c>
      <c r="E78" s="676"/>
      <c r="F78" s="676"/>
      <c r="G78" s="676"/>
      <c r="H78" s="676"/>
      <c r="I78" s="676"/>
      <c r="J78" s="676"/>
      <c r="K78" s="676"/>
      <c r="L78" s="676"/>
      <c r="M78" s="676"/>
      <c r="N78" s="676"/>
      <c r="O78" s="676"/>
      <c r="P78" s="676"/>
      <c r="Q78" s="676"/>
      <c r="R78" s="676"/>
      <c r="S78" s="676"/>
      <c r="T78" s="676"/>
      <c r="U78" s="676"/>
      <c r="V78" s="676"/>
      <c r="W78" s="676"/>
      <c r="X78" s="676"/>
      <c r="Y78" s="676"/>
      <c r="Z78" s="676"/>
      <c r="AA78" s="676"/>
      <c r="AB78" s="676"/>
      <c r="AC78" s="676"/>
      <c r="AD78" s="676"/>
      <c r="AE78" s="676"/>
      <c r="AF78" s="676"/>
      <c r="AG78" s="676"/>
      <c r="AH78" s="676"/>
      <c r="AI78" s="676"/>
      <c r="AJ78" s="676"/>
      <c r="AK78" s="676"/>
      <c r="AL78" s="676"/>
      <c r="AM78" s="676"/>
      <c r="AN78" s="676"/>
      <c r="AO78" s="676"/>
      <c r="AP78" s="676"/>
      <c r="AQ78" s="676"/>
      <c r="AR78" s="676"/>
      <c r="AS78" s="676"/>
      <c r="AT78" s="676"/>
      <c r="AU78" s="676"/>
      <c r="AV78" s="676"/>
      <c r="AW78" s="676"/>
      <c r="AX78" s="676"/>
      <c r="AY78" s="676"/>
      <c r="AZ78" s="676"/>
      <c r="BA78" s="676"/>
      <c r="BB78" s="676"/>
      <c r="BC78" s="676"/>
      <c r="BD78" s="676"/>
      <c r="BE78" s="676"/>
      <c r="BF78" s="676"/>
      <c r="BG78" s="676"/>
      <c r="BH78" s="676"/>
      <c r="BI78" s="676"/>
      <c r="BJ78" s="676"/>
      <c r="BK78" s="676"/>
      <c r="BL78" s="676"/>
      <c r="BM78" s="676"/>
      <c r="BN78" s="676"/>
      <c r="BO78" s="676"/>
      <c r="BP78" s="676"/>
      <c r="BQ78" s="676"/>
      <c r="BR78" s="676"/>
      <c r="BS78" s="676"/>
      <c r="BT78" s="676"/>
      <c r="BU78" s="676"/>
    </row>
    <row r="79" spans="1:73" x14ac:dyDescent="0.35">
      <c r="A79" s="455"/>
      <c r="B79" s="415"/>
      <c r="C79" s="516"/>
      <c r="D79" s="673">
        <f t="shared" si="199"/>
        <v>0</v>
      </c>
      <c r="E79" s="676"/>
      <c r="F79" s="676"/>
      <c r="G79" s="676"/>
      <c r="H79" s="676"/>
      <c r="I79" s="676"/>
      <c r="J79" s="676"/>
      <c r="K79" s="676"/>
      <c r="L79" s="676"/>
      <c r="M79" s="676"/>
      <c r="N79" s="676"/>
      <c r="O79" s="676"/>
      <c r="P79" s="676"/>
      <c r="Q79" s="676"/>
      <c r="R79" s="676"/>
      <c r="S79" s="676"/>
      <c r="T79" s="676"/>
      <c r="U79" s="676"/>
      <c r="V79" s="676"/>
      <c r="W79" s="676"/>
      <c r="X79" s="676"/>
      <c r="Y79" s="676"/>
      <c r="Z79" s="676"/>
      <c r="AA79" s="676"/>
      <c r="AB79" s="676"/>
      <c r="AC79" s="676"/>
      <c r="AD79" s="676"/>
      <c r="AE79" s="676"/>
      <c r="AF79" s="676"/>
      <c r="AG79" s="676"/>
      <c r="AH79" s="676"/>
      <c r="AI79" s="676"/>
      <c r="AJ79" s="676"/>
      <c r="AK79" s="676"/>
      <c r="AL79" s="676"/>
      <c r="AM79" s="676"/>
      <c r="AN79" s="676"/>
      <c r="AO79" s="676"/>
      <c r="AP79" s="676"/>
      <c r="AQ79" s="676"/>
      <c r="AR79" s="676"/>
      <c r="AS79" s="676"/>
      <c r="AT79" s="676"/>
      <c r="AU79" s="676"/>
      <c r="AV79" s="676"/>
      <c r="AW79" s="676"/>
      <c r="AX79" s="676"/>
      <c r="AY79" s="676"/>
      <c r="AZ79" s="676"/>
      <c r="BA79" s="676"/>
      <c r="BB79" s="676"/>
      <c r="BC79" s="676"/>
      <c r="BD79" s="676"/>
      <c r="BE79" s="676"/>
      <c r="BF79" s="676"/>
      <c r="BG79" s="676"/>
      <c r="BH79" s="676"/>
      <c r="BI79" s="676"/>
      <c r="BJ79" s="676"/>
      <c r="BK79" s="676"/>
      <c r="BL79" s="676"/>
      <c r="BM79" s="676"/>
      <c r="BN79" s="676"/>
      <c r="BO79" s="676"/>
      <c r="BP79" s="676"/>
      <c r="BQ79" s="676"/>
      <c r="BR79" s="676"/>
      <c r="BS79" s="676"/>
      <c r="BT79" s="676"/>
      <c r="BU79" s="676"/>
    </row>
    <row r="80" spans="1:73" x14ac:dyDescent="0.35">
      <c r="A80" s="455"/>
      <c r="B80" s="415"/>
      <c r="C80" s="516"/>
      <c r="D80" s="673">
        <f t="shared" si="199"/>
        <v>0</v>
      </c>
      <c r="E80" s="676"/>
      <c r="F80" s="676"/>
      <c r="G80" s="676"/>
      <c r="H80" s="676"/>
      <c r="I80" s="676"/>
      <c r="J80" s="676"/>
      <c r="K80" s="676"/>
      <c r="L80" s="676"/>
      <c r="M80" s="676"/>
      <c r="N80" s="676"/>
      <c r="O80" s="676"/>
      <c r="P80" s="676"/>
      <c r="Q80" s="676"/>
      <c r="R80" s="676"/>
      <c r="S80" s="676"/>
      <c r="T80" s="676"/>
      <c r="U80" s="676"/>
      <c r="V80" s="676"/>
      <c r="W80" s="676"/>
      <c r="X80" s="676"/>
      <c r="Y80" s="676"/>
      <c r="Z80" s="676"/>
      <c r="AA80" s="676"/>
      <c r="AB80" s="676"/>
      <c r="AC80" s="676"/>
      <c r="AD80" s="676"/>
      <c r="AE80" s="676"/>
      <c r="AF80" s="676"/>
      <c r="AG80" s="676"/>
      <c r="AH80" s="676"/>
      <c r="AI80" s="676"/>
      <c r="AJ80" s="676"/>
      <c r="AK80" s="676"/>
      <c r="AL80" s="676"/>
      <c r="AM80" s="676"/>
      <c r="AN80" s="676"/>
      <c r="AO80" s="676"/>
      <c r="AP80" s="676"/>
      <c r="AQ80" s="676"/>
      <c r="AR80" s="676"/>
      <c r="AS80" s="676"/>
      <c r="AT80" s="676"/>
      <c r="AU80" s="676"/>
      <c r="AV80" s="676"/>
      <c r="AW80" s="676"/>
      <c r="AX80" s="676"/>
      <c r="AY80" s="676"/>
      <c r="AZ80" s="676"/>
      <c r="BA80" s="676"/>
      <c r="BB80" s="676"/>
      <c r="BC80" s="676"/>
      <c r="BD80" s="676"/>
      <c r="BE80" s="676"/>
      <c r="BF80" s="676"/>
      <c r="BG80" s="676"/>
      <c r="BH80" s="676"/>
      <c r="BI80" s="676"/>
      <c r="BJ80" s="676"/>
      <c r="BK80" s="676"/>
      <c r="BL80" s="676"/>
      <c r="BM80" s="676"/>
      <c r="BN80" s="676"/>
      <c r="BO80" s="676"/>
      <c r="BP80" s="676"/>
      <c r="BQ80" s="676"/>
      <c r="BR80" s="676"/>
      <c r="BS80" s="676"/>
      <c r="BT80" s="676"/>
      <c r="BU80" s="676"/>
    </row>
    <row r="81" spans="1:73" x14ac:dyDescent="0.35">
      <c r="A81" s="455"/>
      <c r="B81" s="415"/>
      <c r="C81" s="516"/>
      <c r="D81" s="673">
        <f t="shared" si="199"/>
        <v>0</v>
      </c>
      <c r="E81" s="676"/>
      <c r="F81" s="676"/>
      <c r="G81" s="676"/>
      <c r="H81" s="676"/>
      <c r="I81" s="676"/>
      <c r="J81" s="676"/>
      <c r="K81" s="676"/>
      <c r="L81" s="676"/>
      <c r="M81" s="676"/>
      <c r="N81" s="676"/>
      <c r="O81" s="676"/>
      <c r="P81" s="676"/>
      <c r="Q81" s="676"/>
      <c r="R81" s="676"/>
      <c r="S81" s="676"/>
      <c r="T81" s="676"/>
      <c r="U81" s="676"/>
      <c r="V81" s="676"/>
      <c r="W81" s="676"/>
      <c r="X81" s="676"/>
      <c r="Y81" s="676"/>
      <c r="Z81" s="676"/>
      <c r="AA81" s="676"/>
      <c r="AB81" s="676"/>
      <c r="AC81" s="676"/>
      <c r="AD81" s="676"/>
      <c r="AE81" s="676"/>
      <c r="AF81" s="676"/>
      <c r="AG81" s="676"/>
      <c r="AH81" s="676"/>
      <c r="AI81" s="676"/>
      <c r="AJ81" s="676"/>
      <c r="AK81" s="676"/>
      <c r="AL81" s="676"/>
      <c r="AM81" s="676"/>
      <c r="AN81" s="676"/>
      <c r="AO81" s="676"/>
      <c r="AP81" s="676"/>
      <c r="AQ81" s="676"/>
      <c r="AR81" s="676"/>
      <c r="AS81" s="676"/>
      <c r="AT81" s="676"/>
      <c r="AU81" s="676"/>
      <c r="AV81" s="676"/>
      <c r="AW81" s="676"/>
      <c r="AX81" s="676"/>
      <c r="AY81" s="676"/>
      <c r="AZ81" s="676"/>
      <c r="BA81" s="676"/>
      <c r="BB81" s="676"/>
      <c r="BC81" s="676"/>
      <c r="BD81" s="676"/>
      <c r="BE81" s="676"/>
      <c r="BF81" s="676"/>
      <c r="BG81" s="676"/>
      <c r="BH81" s="676"/>
      <c r="BI81" s="676"/>
      <c r="BJ81" s="676"/>
      <c r="BK81" s="676"/>
      <c r="BL81" s="676"/>
      <c r="BM81" s="676"/>
      <c r="BN81" s="676"/>
      <c r="BO81" s="676"/>
      <c r="BP81" s="676"/>
      <c r="BQ81" s="676"/>
      <c r="BR81" s="676"/>
      <c r="BS81" s="676"/>
      <c r="BT81" s="676"/>
      <c r="BU81" s="676"/>
    </row>
    <row r="82" spans="1:73" x14ac:dyDescent="0.35">
      <c r="A82" s="456"/>
      <c r="B82" s="415"/>
      <c r="C82" s="516"/>
      <c r="D82" s="673">
        <f t="shared" si="199"/>
        <v>0</v>
      </c>
      <c r="E82" s="676"/>
      <c r="F82" s="676"/>
      <c r="G82" s="676"/>
      <c r="H82" s="676"/>
      <c r="I82" s="676"/>
      <c r="J82" s="676"/>
      <c r="K82" s="676"/>
      <c r="L82" s="676"/>
      <c r="M82" s="676"/>
      <c r="N82" s="676"/>
      <c r="O82" s="676"/>
      <c r="P82" s="676"/>
      <c r="Q82" s="676"/>
      <c r="R82" s="676"/>
      <c r="S82" s="676"/>
      <c r="T82" s="676"/>
      <c r="U82" s="676"/>
      <c r="V82" s="676"/>
      <c r="W82" s="676"/>
      <c r="X82" s="676"/>
      <c r="Y82" s="676"/>
      <c r="Z82" s="676"/>
      <c r="AA82" s="676"/>
      <c r="AB82" s="676"/>
      <c r="AC82" s="676"/>
      <c r="AD82" s="676"/>
      <c r="AE82" s="676"/>
      <c r="AF82" s="676"/>
      <c r="AG82" s="676"/>
      <c r="AH82" s="676"/>
      <c r="AI82" s="676"/>
      <c r="AJ82" s="676"/>
      <c r="AK82" s="676"/>
      <c r="AL82" s="676"/>
      <c r="AM82" s="676"/>
      <c r="AN82" s="676"/>
      <c r="AO82" s="676"/>
      <c r="AP82" s="676"/>
      <c r="AQ82" s="676"/>
      <c r="AR82" s="676"/>
      <c r="AS82" s="676"/>
      <c r="AT82" s="676"/>
      <c r="AU82" s="676"/>
      <c r="AV82" s="676"/>
      <c r="AW82" s="676"/>
      <c r="AX82" s="676"/>
      <c r="AY82" s="676"/>
      <c r="AZ82" s="676"/>
      <c r="BA82" s="676"/>
      <c r="BB82" s="676"/>
      <c r="BC82" s="676"/>
      <c r="BD82" s="676"/>
      <c r="BE82" s="676"/>
      <c r="BF82" s="676"/>
      <c r="BG82" s="676"/>
      <c r="BH82" s="676"/>
      <c r="BI82" s="676"/>
      <c r="BJ82" s="676"/>
      <c r="BK82" s="676"/>
      <c r="BL82" s="676"/>
      <c r="BM82" s="676"/>
      <c r="BN82" s="676"/>
      <c r="BO82" s="676"/>
      <c r="BP82" s="676"/>
      <c r="BQ82" s="676"/>
      <c r="BR82" s="676"/>
      <c r="BS82" s="676"/>
      <c r="BT82" s="676"/>
      <c r="BU82" s="676"/>
    </row>
    <row r="83" spans="1:73" x14ac:dyDescent="0.35">
      <c r="A83" s="456"/>
      <c r="B83" s="415"/>
      <c r="C83" s="516"/>
      <c r="D83" s="673">
        <f t="shared" si="199"/>
        <v>0</v>
      </c>
      <c r="E83" s="676"/>
      <c r="F83" s="676"/>
      <c r="G83" s="676"/>
      <c r="H83" s="676"/>
      <c r="I83" s="676"/>
      <c r="J83" s="676"/>
      <c r="K83" s="676"/>
      <c r="L83" s="676"/>
      <c r="M83" s="676"/>
      <c r="N83" s="676"/>
      <c r="O83" s="676"/>
      <c r="P83" s="676"/>
      <c r="Q83" s="676"/>
      <c r="R83" s="676"/>
      <c r="S83" s="676"/>
      <c r="T83" s="676"/>
      <c r="U83" s="676"/>
      <c r="V83" s="676"/>
      <c r="W83" s="676"/>
      <c r="X83" s="676"/>
      <c r="Y83" s="676"/>
      <c r="Z83" s="676"/>
      <c r="AA83" s="676"/>
      <c r="AB83" s="676"/>
      <c r="AC83" s="676"/>
      <c r="AD83" s="676"/>
      <c r="AE83" s="676"/>
      <c r="AF83" s="676"/>
      <c r="AG83" s="676"/>
      <c r="AH83" s="676"/>
      <c r="AI83" s="676"/>
      <c r="AJ83" s="676"/>
      <c r="AK83" s="676"/>
      <c r="AL83" s="676"/>
      <c r="AM83" s="676"/>
      <c r="AN83" s="676"/>
      <c r="AO83" s="676"/>
      <c r="AP83" s="676"/>
      <c r="AQ83" s="676"/>
      <c r="AR83" s="676"/>
      <c r="AS83" s="676"/>
      <c r="AT83" s="676"/>
      <c r="AU83" s="676"/>
      <c r="AV83" s="676"/>
      <c r="AW83" s="676"/>
      <c r="AX83" s="676"/>
      <c r="AY83" s="676"/>
      <c r="AZ83" s="676"/>
      <c r="BA83" s="676"/>
      <c r="BB83" s="676"/>
      <c r="BC83" s="676"/>
      <c r="BD83" s="676"/>
      <c r="BE83" s="676"/>
      <c r="BF83" s="676"/>
      <c r="BG83" s="676"/>
      <c r="BH83" s="676"/>
      <c r="BI83" s="676"/>
      <c r="BJ83" s="676"/>
      <c r="BK83" s="676"/>
      <c r="BL83" s="676"/>
      <c r="BM83" s="676"/>
      <c r="BN83" s="676"/>
      <c r="BO83" s="676"/>
      <c r="BP83" s="676"/>
      <c r="BQ83" s="676"/>
      <c r="BR83" s="676"/>
      <c r="BS83" s="676"/>
      <c r="BT83" s="676"/>
      <c r="BU83" s="676"/>
    </row>
    <row r="84" spans="1:73" ht="15.6" thickBot="1" x14ac:dyDescent="0.4">
      <c r="A84" s="261"/>
      <c r="B84" s="262"/>
      <c r="C84" s="262"/>
      <c r="D84" s="262"/>
      <c r="E84" s="263"/>
      <c r="F84" s="260"/>
      <c r="G84" s="260"/>
      <c r="H84" s="260"/>
      <c r="I84" s="260"/>
      <c r="J84" s="260"/>
      <c r="K84" s="260"/>
      <c r="L84" s="260"/>
      <c r="M84" s="260"/>
      <c r="N84" s="260"/>
      <c r="O84" s="260"/>
      <c r="P84" s="260"/>
      <c r="Q84" s="260"/>
      <c r="R84" s="260"/>
      <c r="S84" s="260"/>
      <c r="T84" s="260"/>
      <c r="U84" s="260"/>
      <c r="V84" s="260"/>
      <c r="W84" s="260"/>
      <c r="X84" s="260"/>
      <c r="Y84" s="260"/>
      <c r="Z84" s="260"/>
      <c r="AA84" s="260"/>
      <c r="AB84" s="260"/>
      <c r="AC84" s="260"/>
      <c r="AD84" s="260"/>
      <c r="AE84" s="260"/>
      <c r="AF84" s="260"/>
      <c r="AG84" s="260"/>
      <c r="AH84" s="260"/>
      <c r="AI84" s="260"/>
      <c r="AJ84" s="260"/>
      <c r="AK84" s="260"/>
      <c r="AL84" s="260"/>
      <c r="AM84" s="260"/>
      <c r="AN84" s="260"/>
      <c r="AO84" s="260"/>
      <c r="AP84" s="260"/>
      <c r="AQ84" s="260"/>
      <c r="AR84" s="260"/>
      <c r="AS84" s="260"/>
      <c r="AT84" s="260"/>
      <c r="AU84" s="260"/>
      <c r="AV84" s="260"/>
      <c r="AW84" s="260"/>
      <c r="AX84" s="260"/>
      <c r="AY84" s="260"/>
      <c r="AZ84" s="260"/>
      <c r="BA84" s="260"/>
      <c r="BB84" s="260"/>
      <c r="BC84" s="260"/>
      <c r="BD84" s="260"/>
      <c r="BE84" s="260"/>
      <c r="BF84" s="260"/>
      <c r="BG84" s="260"/>
      <c r="BH84" s="260"/>
      <c r="BI84" s="260"/>
      <c r="BJ84" s="260"/>
      <c r="BK84" s="260"/>
      <c r="BL84" s="260"/>
      <c r="BM84" s="260"/>
      <c r="BN84" s="260"/>
      <c r="BO84" s="260"/>
      <c r="BP84" s="260"/>
      <c r="BQ84" s="260"/>
      <c r="BR84" s="260"/>
      <c r="BS84" s="260"/>
      <c r="BT84" s="260"/>
      <c r="BU84" s="260"/>
    </row>
    <row r="85" spans="1:73" x14ac:dyDescent="0.35">
      <c r="F85" s="157"/>
      <c r="G85" s="157"/>
      <c r="H85" s="157"/>
      <c r="I85" s="157"/>
      <c r="J85" s="157"/>
      <c r="K85" s="157"/>
      <c r="L85" s="157"/>
      <c r="M85" s="157"/>
      <c r="N85" s="157"/>
      <c r="O85" s="157"/>
      <c r="P85" s="157"/>
      <c r="Q85" s="157"/>
      <c r="R85" s="157"/>
      <c r="S85" s="157"/>
      <c r="T85" s="157"/>
      <c r="U85" s="157"/>
      <c r="V85" s="157"/>
      <c r="W85" s="157"/>
      <c r="X85" s="157"/>
      <c r="Y85" s="157"/>
      <c r="Z85" s="157"/>
      <c r="AA85" s="157"/>
      <c r="AB85" s="157"/>
    </row>
    <row r="86" spans="1:73" ht="15.6" thickBot="1" x14ac:dyDescent="0.4">
      <c r="A86" s="953" t="s">
        <v>313</v>
      </c>
      <c r="B86" s="953"/>
      <c r="C86" s="953"/>
      <c r="D86" s="953"/>
      <c r="E86" s="953"/>
      <c r="F86" s="953"/>
      <c r="G86" s="953"/>
      <c r="H86" s="953"/>
      <c r="I86" s="953"/>
      <c r="J86" s="953"/>
      <c r="K86" s="953"/>
      <c r="L86" s="953"/>
      <c r="M86" s="953"/>
      <c r="N86" s="953"/>
      <c r="O86" s="953"/>
      <c r="P86" s="953"/>
      <c r="Q86" s="953"/>
      <c r="R86" s="953"/>
      <c r="S86" s="953"/>
      <c r="T86" s="953"/>
      <c r="U86" s="953"/>
      <c r="V86" s="953"/>
      <c r="W86" s="953"/>
      <c r="X86" s="953"/>
      <c r="Y86" s="953"/>
      <c r="Z86" s="953"/>
      <c r="AA86" s="953"/>
      <c r="AB86" s="953"/>
      <c r="AC86" s="602"/>
      <c r="AD86" s="602"/>
      <c r="AE86" s="602"/>
      <c r="AF86" s="602"/>
      <c r="AG86" s="602"/>
      <c r="AH86" s="602"/>
      <c r="AI86" s="602"/>
      <c r="AJ86" s="602"/>
      <c r="AK86" s="602"/>
      <c r="AL86" s="602"/>
      <c r="AM86" s="602"/>
      <c r="AN86" s="602"/>
      <c r="AO86" s="602"/>
      <c r="AP86" s="602"/>
      <c r="AQ86" s="602"/>
      <c r="AR86" s="602"/>
      <c r="AS86" s="602"/>
      <c r="AT86" s="602"/>
      <c r="AU86" s="602"/>
      <c r="AV86" s="602"/>
      <c r="AW86" s="602"/>
      <c r="AX86" s="602"/>
      <c r="AY86" s="602"/>
      <c r="AZ86" s="602"/>
      <c r="BA86" s="602"/>
      <c r="BB86" s="602"/>
      <c r="BC86" s="602"/>
      <c r="BD86" s="602"/>
      <c r="BE86" s="602"/>
      <c r="BF86" s="602"/>
      <c r="BG86" s="602"/>
      <c r="BH86" s="602"/>
      <c r="BI86" s="602"/>
      <c r="BJ86" s="602"/>
      <c r="BK86" s="602"/>
      <c r="BL86" s="602"/>
      <c r="BM86" s="602"/>
      <c r="BN86" s="602"/>
      <c r="BO86" s="602"/>
      <c r="BP86" s="602"/>
      <c r="BQ86" s="602"/>
      <c r="BR86" s="602"/>
      <c r="BS86" s="602"/>
      <c r="BT86" s="602"/>
      <c r="BU86" s="602"/>
    </row>
    <row r="87" spans="1:73" s="246" customFormat="1" ht="14.4" thickBot="1" x14ac:dyDescent="0.4">
      <c r="A87" s="23" t="s">
        <v>73</v>
      </c>
      <c r="B87" s="16" t="s">
        <v>196</v>
      </c>
      <c r="C87" s="16" t="s">
        <v>197</v>
      </c>
      <c r="D87" s="16" t="s">
        <v>308</v>
      </c>
      <c r="E87" s="16"/>
      <c r="F87" s="1" t="str">
        <f>F5</f>
        <v>2024 (p)</v>
      </c>
      <c r="G87" s="1" t="str">
        <f t="shared" ref="G87:BR87" si="200">G5</f>
        <v>2024 (r)</v>
      </c>
      <c r="H87" s="1" t="str">
        <f t="shared" si="200"/>
        <v>2025 (p)</v>
      </c>
      <c r="I87" s="1" t="str">
        <f t="shared" si="200"/>
        <v>2025 (r)</v>
      </c>
      <c r="J87" s="1" t="str">
        <f t="shared" si="200"/>
        <v>2026 (p)</v>
      </c>
      <c r="K87" s="1" t="str">
        <f t="shared" si="200"/>
        <v>2027 (p)</v>
      </c>
      <c r="L87" s="1" t="str">
        <f t="shared" si="200"/>
        <v>2028 (p)</v>
      </c>
      <c r="M87" s="1" t="str">
        <f t="shared" si="200"/>
        <v>2029 (p)</v>
      </c>
      <c r="N87" s="1" t="str">
        <f t="shared" si="200"/>
        <v>2030 (p)</v>
      </c>
      <c r="O87" s="1" t="str">
        <f t="shared" si="200"/>
        <v>2031 (p)</v>
      </c>
      <c r="P87" s="1" t="str">
        <f t="shared" si="200"/>
        <v>2032 (p)</v>
      </c>
      <c r="Q87" s="1" t="str">
        <f t="shared" si="200"/>
        <v>2033 (p)</v>
      </c>
      <c r="R87" s="1" t="str">
        <f t="shared" si="200"/>
        <v>2034 (p)</v>
      </c>
      <c r="S87" s="1" t="str">
        <f t="shared" si="200"/>
        <v>2035 (p)</v>
      </c>
      <c r="T87" s="1" t="str">
        <f t="shared" si="200"/>
        <v>2036 (p)</v>
      </c>
      <c r="U87" s="1" t="str">
        <f t="shared" si="200"/>
        <v>2037 (p)</v>
      </c>
      <c r="V87" s="1" t="str">
        <f t="shared" si="200"/>
        <v>2038 (p)</v>
      </c>
      <c r="W87" s="1" t="str">
        <f t="shared" si="200"/>
        <v>2039 (p)</v>
      </c>
      <c r="X87" s="1" t="str">
        <f t="shared" si="200"/>
        <v>2040 (p)</v>
      </c>
      <c r="Y87" s="1" t="str">
        <f t="shared" si="200"/>
        <v>2041 (p)</v>
      </c>
      <c r="Z87" s="1" t="str">
        <f t="shared" si="200"/>
        <v>2042 (p)</v>
      </c>
      <c r="AA87" s="1" t="str">
        <f t="shared" si="200"/>
        <v>2043 (p)</v>
      </c>
      <c r="AB87" s="1" t="str">
        <f t="shared" si="200"/>
        <v>2044 (p)</v>
      </c>
      <c r="AC87" s="1" t="str">
        <f t="shared" si="200"/>
        <v>2045 (p)</v>
      </c>
      <c r="AD87" s="1" t="str">
        <f t="shared" si="200"/>
        <v>2046 (p)</v>
      </c>
      <c r="AE87" s="1" t="str">
        <f t="shared" si="200"/>
        <v>2047 (p)</v>
      </c>
      <c r="AF87" s="1" t="str">
        <f t="shared" si="200"/>
        <v>2048 (p)</v>
      </c>
      <c r="AG87" s="1" t="str">
        <f t="shared" si="200"/>
        <v>2049 (p)</v>
      </c>
      <c r="AH87" s="1" t="str">
        <f t="shared" si="200"/>
        <v>2050 (p)</v>
      </c>
      <c r="AI87" s="1" t="str">
        <f t="shared" si="200"/>
        <v>2051 (p)</v>
      </c>
      <c r="AJ87" s="1" t="str">
        <f t="shared" si="200"/>
        <v>2052 (p)</v>
      </c>
      <c r="AK87" s="1" t="str">
        <f t="shared" si="200"/>
        <v>2053 (p)</v>
      </c>
      <c r="AL87" s="1" t="str">
        <f t="shared" si="200"/>
        <v>2054 (p)</v>
      </c>
      <c r="AM87" s="1" t="str">
        <f t="shared" si="200"/>
        <v>2055 (p)</v>
      </c>
      <c r="AN87" s="1" t="str">
        <f t="shared" si="200"/>
        <v>2056 (p)</v>
      </c>
      <c r="AO87" s="1" t="str">
        <f t="shared" si="200"/>
        <v>2057 (p)</v>
      </c>
      <c r="AP87" s="1" t="str">
        <f t="shared" si="200"/>
        <v>2058 (p)</v>
      </c>
      <c r="AQ87" s="1" t="str">
        <f t="shared" si="200"/>
        <v>2059 (p)</v>
      </c>
      <c r="AR87" s="1" t="str">
        <f t="shared" si="200"/>
        <v>2060 (p)</v>
      </c>
      <c r="AS87" s="1" t="str">
        <f t="shared" si="200"/>
        <v>2061 (p)</v>
      </c>
      <c r="AT87" s="1" t="str">
        <f t="shared" si="200"/>
        <v>2062 (p)</v>
      </c>
      <c r="AU87" s="1" t="str">
        <f t="shared" si="200"/>
        <v>2063 (p)</v>
      </c>
      <c r="AV87" s="1" t="str">
        <f t="shared" si="200"/>
        <v>2064 (p)</v>
      </c>
      <c r="AW87" s="1" t="str">
        <f t="shared" si="200"/>
        <v>2065 (p)</v>
      </c>
      <c r="AX87" s="1" t="str">
        <f t="shared" si="200"/>
        <v>2066 (p)</v>
      </c>
      <c r="AY87" s="1" t="str">
        <f t="shared" si="200"/>
        <v>2067 (p)</v>
      </c>
      <c r="AZ87" s="1" t="str">
        <f t="shared" si="200"/>
        <v>2068 (p)</v>
      </c>
      <c r="BA87" s="1" t="str">
        <f t="shared" si="200"/>
        <v>2069 (p)</v>
      </c>
      <c r="BB87" s="1" t="str">
        <f t="shared" si="200"/>
        <v>2070 (p)</v>
      </c>
      <c r="BC87" s="1" t="str">
        <f t="shared" si="200"/>
        <v>2071 (p)</v>
      </c>
      <c r="BD87" s="1" t="str">
        <f t="shared" si="200"/>
        <v>2072 (p)</v>
      </c>
      <c r="BE87" s="1" t="str">
        <f t="shared" si="200"/>
        <v>2073 (p)</v>
      </c>
      <c r="BF87" s="1" t="str">
        <f t="shared" si="200"/>
        <v>2074 (p)</v>
      </c>
      <c r="BG87" s="1" t="str">
        <f t="shared" si="200"/>
        <v>2075 (p)</v>
      </c>
      <c r="BH87" s="1" t="str">
        <f t="shared" si="200"/>
        <v>2076 (p)</v>
      </c>
      <c r="BI87" s="1" t="str">
        <f t="shared" si="200"/>
        <v>2077 (p)</v>
      </c>
      <c r="BJ87" s="1" t="str">
        <f t="shared" si="200"/>
        <v>2078 (p)</v>
      </c>
      <c r="BK87" s="1" t="str">
        <f t="shared" si="200"/>
        <v>2079 (p)</v>
      </c>
      <c r="BL87" s="1" t="str">
        <f t="shared" si="200"/>
        <v>2080 (p)</v>
      </c>
      <c r="BM87" s="1" t="str">
        <f t="shared" si="200"/>
        <v>2081 (p)</v>
      </c>
      <c r="BN87" s="1" t="str">
        <f t="shared" si="200"/>
        <v>2082 (p)</v>
      </c>
      <c r="BO87" s="1" t="str">
        <f t="shared" si="200"/>
        <v>2083 (p)</v>
      </c>
      <c r="BP87" s="1" t="str">
        <f t="shared" si="200"/>
        <v>2084 (p)</v>
      </c>
      <c r="BQ87" s="1" t="str">
        <f t="shared" si="200"/>
        <v>2085 (p)</v>
      </c>
      <c r="BR87" s="1" t="str">
        <f t="shared" si="200"/>
        <v>2086 (p)</v>
      </c>
      <c r="BS87" s="1" t="str">
        <f t="shared" ref="BS87:BU87" si="201">BS5</f>
        <v>2087 (p)</v>
      </c>
      <c r="BT87" s="1" t="str">
        <f t="shared" si="201"/>
        <v>2088 (p)</v>
      </c>
      <c r="BU87" s="1" t="str">
        <f t="shared" si="201"/>
        <v>2089 (p)</v>
      </c>
    </row>
    <row r="88" spans="1:73" s="246" customFormat="1" ht="14.4" thickBot="1" x14ac:dyDescent="0.4">
      <c r="A88" s="21"/>
      <c r="B88" s="21"/>
      <c r="C88" s="21"/>
      <c r="D88" s="21"/>
      <c r="E88" s="21"/>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21"/>
      <c r="AL88" s="21"/>
      <c r="AM88" s="21"/>
      <c r="AN88" s="21"/>
      <c r="AO88" s="21"/>
      <c r="AP88" s="21"/>
      <c r="AQ88" s="21"/>
      <c r="AR88" s="21"/>
      <c r="AS88" s="21"/>
      <c r="AT88" s="21"/>
      <c r="AU88" s="21"/>
      <c r="AV88" s="21"/>
      <c r="AW88" s="21"/>
      <c r="AX88" s="21"/>
      <c r="AY88" s="21"/>
      <c r="AZ88" s="21"/>
      <c r="BA88" s="21"/>
      <c r="BB88" s="21"/>
      <c r="BC88" s="21"/>
      <c r="BD88" s="21"/>
      <c r="BE88" s="21"/>
      <c r="BF88" s="21"/>
      <c r="BG88" s="21"/>
      <c r="BH88" s="21"/>
      <c r="BI88" s="21"/>
      <c r="BJ88" s="21"/>
      <c r="BK88" s="21"/>
      <c r="BL88" s="21"/>
      <c r="BM88" s="21"/>
      <c r="BN88" s="21"/>
      <c r="BO88" s="21"/>
      <c r="BP88" s="21"/>
      <c r="BQ88" s="21"/>
      <c r="BR88" s="21"/>
      <c r="BS88" s="21"/>
      <c r="BT88" s="21"/>
      <c r="BU88" s="21"/>
    </row>
    <row r="89" spans="1:73" ht="60.6" thickBot="1" x14ac:dyDescent="0.4">
      <c r="A89" s="264" t="s">
        <v>157</v>
      </c>
      <c r="B89" s="265" t="s">
        <v>446</v>
      </c>
      <c r="C89" s="266"/>
      <c r="D89" s="601">
        <f>SUM(I89:BU89)+G89</f>
        <v>0</v>
      </c>
      <c r="E89" s="267"/>
      <c r="F89" s="268">
        <f t="shared" ref="F89:N89" si="202">SUM(F90:F93)</f>
        <v>0</v>
      </c>
      <c r="G89" s="268">
        <f t="shared" si="202"/>
        <v>0</v>
      </c>
      <c r="H89" s="268">
        <f t="shared" si="202"/>
        <v>0</v>
      </c>
      <c r="I89" s="268">
        <f t="shared" si="202"/>
        <v>0</v>
      </c>
      <c r="J89" s="268">
        <f t="shared" si="202"/>
        <v>0</v>
      </c>
      <c r="K89" s="268">
        <f t="shared" si="202"/>
        <v>0</v>
      </c>
      <c r="L89" s="268">
        <f t="shared" si="202"/>
        <v>0</v>
      </c>
      <c r="M89" s="268">
        <f t="shared" si="202"/>
        <v>0</v>
      </c>
      <c r="N89" s="269">
        <f t="shared" si="202"/>
        <v>0</v>
      </c>
      <c r="O89" s="453"/>
      <c r="P89" s="518"/>
      <c r="Q89" s="518"/>
      <c r="R89" s="518"/>
      <c r="S89" s="518"/>
      <c r="T89" s="518"/>
      <c r="U89" s="518"/>
      <c r="V89" s="518"/>
      <c r="W89" s="518"/>
      <c r="X89" s="518"/>
      <c r="Y89" s="518"/>
      <c r="Z89" s="518"/>
      <c r="AA89" s="518"/>
      <c r="AB89" s="518"/>
      <c r="AC89" s="518"/>
      <c r="AD89" s="518"/>
      <c r="AE89" s="518"/>
      <c r="AF89" s="518"/>
      <c r="AG89" s="518"/>
      <c r="AH89" s="518"/>
      <c r="AI89" s="518"/>
      <c r="AJ89" s="518"/>
      <c r="AK89" s="518"/>
      <c r="AL89" s="518"/>
      <c r="AM89" s="518"/>
      <c r="AN89" s="518"/>
      <c r="AO89" s="518"/>
      <c r="AP89" s="518"/>
      <c r="AQ89" s="518"/>
      <c r="AR89" s="518"/>
      <c r="AS89" s="518"/>
      <c r="AT89" s="518"/>
      <c r="AU89" s="518"/>
      <c r="AV89" s="518"/>
      <c r="AW89" s="518"/>
      <c r="AX89" s="518"/>
      <c r="AY89" s="518"/>
      <c r="AZ89" s="518"/>
      <c r="BA89" s="518"/>
      <c r="BB89" s="518"/>
      <c r="BC89" s="518"/>
      <c r="BD89" s="518"/>
      <c r="BE89" s="518"/>
      <c r="BF89" s="518"/>
      <c r="BG89" s="518"/>
      <c r="BH89" s="518"/>
      <c r="BI89" s="518"/>
      <c r="BJ89" s="518"/>
      <c r="BK89" s="518"/>
      <c r="BL89" s="518"/>
      <c r="BM89" s="518"/>
      <c r="BN89" s="518"/>
      <c r="BO89" s="518"/>
      <c r="BP89" s="518"/>
      <c r="BQ89" s="518"/>
      <c r="BR89" s="518"/>
      <c r="BS89" s="518"/>
      <c r="BT89" s="518"/>
      <c r="BU89" s="518"/>
    </row>
    <row r="90" spans="1:73" ht="30" x14ac:dyDescent="0.35">
      <c r="A90" s="270" t="s">
        <v>331</v>
      </c>
      <c r="B90" s="919" t="s">
        <v>161</v>
      </c>
      <c r="C90" s="921"/>
      <c r="D90" s="527"/>
      <c r="E90" s="528"/>
      <c r="F90" s="676"/>
      <c r="G90" s="676"/>
      <c r="H90" s="676"/>
      <c r="I90" s="676"/>
      <c r="J90" s="676"/>
      <c r="K90" s="676"/>
      <c r="L90" s="676"/>
      <c r="M90" s="676"/>
      <c r="N90" s="677"/>
      <c r="O90" s="157"/>
      <c r="P90" s="157"/>
      <c r="Q90" s="157"/>
      <c r="R90" s="157"/>
      <c r="S90" s="157"/>
      <c r="T90" s="157"/>
      <c r="U90" s="157"/>
      <c r="V90" s="157"/>
      <c r="W90" s="157"/>
      <c r="X90" s="157"/>
      <c r="Y90" s="157"/>
      <c r="Z90" s="157"/>
      <c r="AA90" s="157"/>
      <c r="AB90" s="157"/>
      <c r="AC90" s="157"/>
      <c r="AD90" s="157"/>
      <c r="AE90" s="157"/>
      <c r="AF90" s="157"/>
      <c r="AG90" s="157"/>
      <c r="AH90" s="157"/>
      <c r="AI90" s="157"/>
      <c r="AJ90" s="157"/>
      <c r="AK90" s="157"/>
      <c r="AL90" s="157"/>
      <c r="AM90" s="157"/>
      <c r="AN90" s="157"/>
      <c r="AO90" s="157"/>
      <c r="AP90" s="157"/>
      <c r="AQ90" s="157"/>
      <c r="AR90" s="157"/>
      <c r="AS90" s="157"/>
      <c r="AT90" s="157"/>
      <c r="AU90" s="157"/>
      <c r="AV90" s="157"/>
      <c r="AW90" s="157"/>
      <c r="AX90" s="157"/>
      <c r="AY90" s="157"/>
      <c r="AZ90" s="157"/>
      <c r="BA90" s="157"/>
      <c r="BB90" s="157"/>
      <c r="BC90" s="157"/>
      <c r="BD90" s="157"/>
      <c r="BE90" s="157"/>
      <c r="BF90" s="157"/>
      <c r="BG90" s="157"/>
      <c r="BH90" s="157"/>
      <c r="BI90" s="157"/>
      <c r="BJ90" s="157"/>
      <c r="BK90" s="157"/>
      <c r="BL90" s="157"/>
      <c r="BM90" s="157"/>
      <c r="BN90" s="157"/>
      <c r="BO90" s="157"/>
      <c r="BP90" s="157"/>
      <c r="BQ90" s="157"/>
      <c r="BR90" s="157"/>
      <c r="BS90" s="157"/>
      <c r="BT90" s="157"/>
      <c r="BU90" s="157"/>
    </row>
    <row r="91" spans="1:73" x14ac:dyDescent="0.35">
      <c r="A91" s="270" t="s">
        <v>332</v>
      </c>
      <c r="B91" s="920"/>
      <c r="C91" s="922"/>
      <c r="D91" s="529"/>
      <c r="E91" s="530"/>
      <c r="F91" s="676"/>
      <c r="G91" s="676"/>
      <c r="H91" s="676"/>
      <c r="I91" s="676"/>
      <c r="J91" s="676"/>
      <c r="K91" s="676"/>
      <c r="L91" s="676"/>
      <c r="M91" s="676"/>
      <c r="N91" s="675"/>
      <c r="O91" s="157"/>
      <c r="P91" s="157"/>
      <c r="Q91" s="157"/>
      <c r="R91" s="157"/>
      <c r="S91" s="157"/>
      <c r="T91" s="157"/>
      <c r="U91" s="157"/>
      <c r="V91" s="157"/>
      <c r="W91" s="157"/>
      <c r="X91" s="157"/>
      <c r="Y91" s="157"/>
      <c r="Z91" s="157"/>
      <c r="AA91" s="157"/>
      <c r="AB91" s="157"/>
      <c r="AC91" s="157"/>
      <c r="AD91" s="157"/>
      <c r="AE91" s="157"/>
      <c r="AF91" s="157"/>
      <c r="AG91" s="157"/>
      <c r="AH91" s="157"/>
      <c r="AI91" s="157"/>
      <c r="AJ91" s="157"/>
      <c r="AK91" s="157"/>
      <c r="AL91" s="157"/>
      <c r="AM91" s="157"/>
      <c r="AN91" s="157"/>
      <c r="AO91" s="157"/>
      <c r="AP91" s="157"/>
      <c r="AQ91" s="157"/>
      <c r="AR91" s="157"/>
      <c r="AS91" s="157"/>
      <c r="AT91" s="157"/>
      <c r="AU91" s="157"/>
      <c r="AV91" s="157"/>
      <c r="AW91" s="157"/>
      <c r="AX91" s="157"/>
      <c r="AY91" s="157"/>
      <c r="AZ91" s="157"/>
      <c r="BA91" s="157"/>
      <c r="BB91" s="157"/>
      <c r="BC91" s="157"/>
      <c r="BD91" s="157"/>
      <c r="BE91" s="157"/>
      <c r="BF91" s="157"/>
      <c r="BG91" s="157"/>
      <c r="BH91" s="157"/>
      <c r="BI91" s="157"/>
      <c r="BJ91" s="157"/>
      <c r="BK91" s="157"/>
      <c r="BL91" s="157"/>
      <c r="BM91" s="157"/>
      <c r="BN91" s="157"/>
      <c r="BO91" s="157"/>
      <c r="BP91" s="157"/>
      <c r="BQ91" s="157"/>
      <c r="BR91" s="157"/>
      <c r="BS91" s="157"/>
      <c r="BT91" s="157"/>
      <c r="BU91" s="157"/>
    </row>
    <row r="92" spans="1:73" x14ac:dyDescent="0.35">
      <c r="A92" s="270" t="s">
        <v>333</v>
      </c>
      <c r="B92" s="920"/>
      <c r="C92" s="516"/>
      <c r="D92" s="529"/>
      <c r="E92" s="530"/>
      <c r="F92" s="676"/>
      <c r="G92" s="676"/>
      <c r="H92" s="676"/>
      <c r="I92" s="676"/>
      <c r="J92" s="676"/>
      <c r="K92" s="676"/>
      <c r="L92" s="676"/>
      <c r="M92" s="676"/>
      <c r="N92" s="675"/>
      <c r="O92" s="157"/>
      <c r="P92" s="157"/>
      <c r="Q92" s="157"/>
      <c r="R92" s="157"/>
      <c r="S92" s="157"/>
      <c r="T92" s="157"/>
      <c r="U92" s="157"/>
      <c r="V92" s="157"/>
      <c r="W92" s="157"/>
      <c r="X92" s="157"/>
      <c r="Y92" s="157"/>
      <c r="Z92" s="157"/>
      <c r="AA92" s="157"/>
      <c r="AB92" s="157"/>
      <c r="AC92" s="157"/>
      <c r="AD92" s="157"/>
      <c r="AE92" s="157"/>
      <c r="AF92" s="157"/>
      <c r="AG92" s="157"/>
      <c r="AH92" s="157"/>
      <c r="AI92" s="157"/>
      <c r="AJ92" s="157"/>
      <c r="AK92" s="157"/>
      <c r="AL92" s="157"/>
      <c r="AM92" s="157"/>
      <c r="AN92" s="157"/>
      <c r="AO92" s="157"/>
      <c r="AP92" s="157"/>
      <c r="AQ92" s="157"/>
      <c r="AR92" s="157"/>
      <c r="AS92" s="157"/>
      <c r="AT92" s="157"/>
      <c r="AU92" s="157"/>
      <c r="AV92" s="157"/>
      <c r="AW92" s="157"/>
      <c r="AX92" s="157"/>
      <c r="AY92" s="157"/>
      <c r="AZ92" s="157"/>
      <c r="BA92" s="157"/>
      <c r="BB92" s="157"/>
      <c r="BC92" s="157"/>
      <c r="BD92" s="157"/>
      <c r="BE92" s="157"/>
      <c r="BF92" s="157"/>
      <c r="BG92" s="157"/>
      <c r="BH92" s="157"/>
      <c r="BI92" s="157"/>
      <c r="BJ92" s="157"/>
      <c r="BK92" s="157"/>
      <c r="BL92" s="157"/>
      <c r="BM92" s="157"/>
      <c r="BN92" s="157"/>
      <c r="BO92" s="157"/>
      <c r="BP92" s="157"/>
      <c r="BQ92" s="157"/>
      <c r="BR92" s="157"/>
      <c r="BS92" s="157"/>
      <c r="BT92" s="157"/>
      <c r="BU92" s="157"/>
    </row>
    <row r="93" spans="1:73" ht="15.6" thickBot="1" x14ac:dyDescent="0.4">
      <c r="A93" s="444" t="s">
        <v>334</v>
      </c>
      <c r="B93" s="445"/>
      <c r="C93" s="517"/>
      <c r="D93" s="531"/>
      <c r="E93" s="257"/>
      <c r="F93" s="678"/>
      <c r="G93" s="678"/>
      <c r="H93" s="678"/>
      <c r="I93" s="678"/>
      <c r="J93" s="678"/>
      <c r="K93" s="678"/>
      <c r="L93" s="678"/>
      <c r="M93" s="678"/>
      <c r="N93" s="679"/>
      <c r="O93" s="157"/>
      <c r="P93" s="157"/>
      <c r="Q93" s="157"/>
      <c r="R93" s="157"/>
      <c r="S93" s="157"/>
      <c r="T93" s="157"/>
      <c r="U93" s="157"/>
      <c r="V93" s="157"/>
      <c r="W93" s="157"/>
      <c r="X93" s="157"/>
      <c r="Y93" s="157"/>
      <c r="Z93" s="157"/>
      <c r="AA93" s="157"/>
      <c r="AB93" s="157"/>
      <c r="AC93" s="157"/>
      <c r="AD93" s="157"/>
      <c r="AE93" s="157"/>
      <c r="AF93" s="157"/>
      <c r="AG93" s="157"/>
      <c r="AH93" s="157"/>
      <c r="AI93" s="157"/>
      <c r="AJ93" s="157"/>
      <c r="AK93" s="157"/>
      <c r="AL93" s="157"/>
      <c r="AM93" s="157"/>
      <c r="AN93" s="157"/>
      <c r="AO93" s="157"/>
      <c r="AP93" s="157"/>
      <c r="AQ93" s="157"/>
      <c r="AR93" s="157"/>
      <c r="AS93" s="157"/>
      <c r="AT93" s="157"/>
      <c r="AU93" s="157"/>
      <c r="AV93" s="157"/>
      <c r="AW93" s="157"/>
      <c r="AX93" s="157"/>
      <c r="AY93" s="157"/>
      <c r="AZ93" s="157"/>
      <c r="BA93" s="157"/>
      <c r="BB93" s="157"/>
      <c r="BC93" s="157"/>
      <c r="BD93" s="157"/>
      <c r="BE93" s="157"/>
      <c r="BF93" s="157"/>
      <c r="BG93" s="157"/>
      <c r="BH93" s="157"/>
      <c r="BI93" s="157"/>
      <c r="BJ93" s="157"/>
      <c r="BK93" s="157"/>
      <c r="BL93" s="157"/>
      <c r="BM93" s="157"/>
      <c r="BN93" s="157"/>
      <c r="BO93" s="157"/>
      <c r="BP93" s="157"/>
      <c r="BQ93" s="157"/>
      <c r="BR93" s="157"/>
      <c r="BS93" s="157"/>
      <c r="BT93" s="157"/>
      <c r="BU93" s="157"/>
    </row>
    <row r="94" spans="1:73" ht="15.6" thickBot="1" x14ac:dyDescent="0.4">
      <c r="A94" s="184"/>
      <c r="B94" s="184"/>
      <c r="C94" s="184"/>
      <c r="D94" s="184"/>
      <c r="E94" s="184"/>
      <c r="F94" s="157"/>
      <c r="G94" s="157"/>
      <c r="H94" s="157"/>
      <c r="I94" s="157"/>
      <c r="J94" s="157"/>
      <c r="K94" s="157"/>
      <c r="L94" s="157"/>
      <c r="M94" s="157"/>
      <c r="N94" s="157"/>
      <c r="O94" s="157"/>
      <c r="P94" s="157"/>
      <c r="Q94" s="157"/>
      <c r="R94" s="157"/>
      <c r="S94" s="157"/>
      <c r="T94" s="157"/>
      <c r="U94" s="157"/>
      <c r="V94" s="157"/>
      <c r="W94" s="157"/>
      <c r="X94" s="157"/>
      <c r="Y94" s="157"/>
      <c r="Z94" s="157"/>
      <c r="AA94" s="157"/>
      <c r="AB94" s="157"/>
      <c r="AC94" s="157"/>
      <c r="AD94" s="157"/>
      <c r="AE94" s="157"/>
      <c r="AF94" s="157"/>
      <c r="AG94" s="157"/>
      <c r="AH94" s="157"/>
      <c r="AI94" s="157"/>
      <c r="AJ94" s="157"/>
      <c r="AK94" s="157"/>
      <c r="AL94" s="157"/>
      <c r="AM94" s="157"/>
      <c r="AN94" s="157"/>
      <c r="AO94" s="157"/>
      <c r="AP94" s="157"/>
      <c r="AQ94" s="157"/>
      <c r="AR94" s="157"/>
      <c r="AS94" s="157"/>
      <c r="AT94" s="157"/>
      <c r="AU94" s="157"/>
      <c r="AV94" s="157"/>
      <c r="AW94" s="157"/>
      <c r="AX94" s="157"/>
      <c r="AY94" s="157"/>
      <c r="AZ94" s="157"/>
      <c r="BA94" s="157"/>
      <c r="BB94" s="157"/>
      <c r="BC94" s="157"/>
      <c r="BD94" s="157"/>
      <c r="BE94" s="157"/>
      <c r="BF94" s="157"/>
      <c r="BG94" s="157"/>
      <c r="BH94" s="157"/>
      <c r="BI94" s="157"/>
      <c r="BJ94" s="157"/>
      <c r="BK94" s="157"/>
      <c r="BL94" s="157"/>
      <c r="BM94" s="157"/>
      <c r="BN94" s="157"/>
      <c r="BO94" s="157"/>
      <c r="BP94" s="157"/>
      <c r="BQ94" s="157"/>
      <c r="BR94" s="157"/>
      <c r="BS94" s="157"/>
      <c r="BT94" s="157"/>
      <c r="BU94" s="157"/>
    </row>
    <row r="95" spans="1:73" s="246" customFormat="1" ht="14.4" thickBot="1" x14ac:dyDescent="0.4">
      <c r="A95" s="23" t="s">
        <v>73</v>
      </c>
      <c r="B95" s="16" t="s">
        <v>196</v>
      </c>
      <c r="C95" s="16" t="s">
        <v>197</v>
      </c>
      <c r="D95" s="16" t="s">
        <v>308</v>
      </c>
      <c r="E95" s="16"/>
      <c r="F95" s="1" t="str">
        <f>F5</f>
        <v>2024 (p)</v>
      </c>
      <c r="G95" s="1" t="str">
        <f t="shared" ref="G95:BR95" si="203">G5</f>
        <v>2024 (r)</v>
      </c>
      <c r="H95" s="1" t="str">
        <f t="shared" si="203"/>
        <v>2025 (p)</v>
      </c>
      <c r="I95" s="1" t="str">
        <f t="shared" si="203"/>
        <v>2025 (r)</v>
      </c>
      <c r="J95" s="1" t="str">
        <f t="shared" si="203"/>
        <v>2026 (p)</v>
      </c>
      <c r="K95" s="1" t="str">
        <f t="shared" si="203"/>
        <v>2027 (p)</v>
      </c>
      <c r="L95" s="1" t="str">
        <f t="shared" si="203"/>
        <v>2028 (p)</v>
      </c>
      <c r="M95" s="1" t="str">
        <f t="shared" si="203"/>
        <v>2029 (p)</v>
      </c>
      <c r="N95" s="1" t="str">
        <f t="shared" si="203"/>
        <v>2030 (p)</v>
      </c>
      <c r="O95" s="1" t="str">
        <f t="shared" si="203"/>
        <v>2031 (p)</v>
      </c>
      <c r="P95" s="1" t="str">
        <f t="shared" si="203"/>
        <v>2032 (p)</v>
      </c>
      <c r="Q95" s="1" t="str">
        <f t="shared" si="203"/>
        <v>2033 (p)</v>
      </c>
      <c r="R95" s="1" t="str">
        <f t="shared" si="203"/>
        <v>2034 (p)</v>
      </c>
      <c r="S95" s="1" t="str">
        <f t="shared" si="203"/>
        <v>2035 (p)</v>
      </c>
      <c r="T95" s="1" t="str">
        <f t="shared" si="203"/>
        <v>2036 (p)</v>
      </c>
      <c r="U95" s="1" t="str">
        <f t="shared" si="203"/>
        <v>2037 (p)</v>
      </c>
      <c r="V95" s="1" t="str">
        <f t="shared" si="203"/>
        <v>2038 (p)</v>
      </c>
      <c r="W95" s="1" t="str">
        <f t="shared" si="203"/>
        <v>2039 (p)</v>
      </c>
      <c r="X95" s="1" t="str">
        <f t="shared" si="203"/>
        <v>2040 (p)</v>
      </c>
      <c r="Y95" s="1" t="str">
        <f t="shared" si="203"/>
        <v>2041 (p)</v>
      </c>
      <c r="Z95" s="1" t="str">
        <f t="shared" si="203"/>
        <v>2042 (p)</v>
      </c>
      <c r="AA95" s="1" t="str">
        <f t="shared" si="203"/>
        <v>2043 (p)</v>
      </c>
      <c r="AB95" s="1" t="str">
        <f t="shared" si="203"/>
        <v>2044 (p)</v>
      </c>
      <c r="AC95" s="1" t="str">
        <f t="shared" si="203"/>
        <v>2045 (p)</v>
      </c>
      <c r="AD95" s="1" t="str">
        <f t="shared" si="203"/>
        <v>2046 (p)</v>
      </c>
      <c r="AE95" s="1" t="str">
        <f t="shared" si="203"/>
        <v>2047 (p)</v>
      </c>
      <c r="AF95" s="1" t="str">
        <f t="shared" si="203"/>
        <v>2048 (p)</v>
      </c>
      <c r="AG95" s="1" t="str">
        <f t="shared" si="203"/>
        <v>2049 (p)</v>
      </c>
      <c r="AH95" s="1" t="str">
        <f t="shared" si="203"/>
        <v>2050 (p)</v>
      </c>
      <c r="AI95" s="1" t="str">
        <f t="shared" si="203"/>
        <v>2051 (p)</v>
      </c>
      <c r="AJ95" s="1" t="str">
        <f t="shared" si="203"/>
        <v>2052 (p)</v>
      </c>
      <c r="AK95" s="1" t="str">
        <f t="shared" si="203"/>
        <v>2053 (p)</v>
      </c>
      <c r="AL95" s="1" t="str">
        <f t="shared" si="203"/>
        <v>2054 (p)</v>
      </c>
      <c r="AM95" s="1" t="str">
        <f t="shared" si="203"/>
        <v>2055 (p)</v>
      </c>
      <c r="AN95" s="1" t="str">
        <f t="shared" si="203"/>
        <v>2056 (p)</v>
      </c>
      <c r="AO95" s="1" t="str">
        <f t="shared" si="203"/>
        <v>2057 (p)</v>
      </c>
      <c r="AP95" s="1" t="str">
        <f t="shared" si="203"/>
        <v>2058 (p)</v>
      </c>
      <c r="AQ95" s="1" t="str">
        <f t="shared" si="203"/>
        <v>2059 (p)</v>
      </c>
      <c r="AR95" s="1" t="str">
        <f t="shared" si="203"/>
        <v>2060 (p)</v>
      </c>
      <c r="AS95" s="1" t="str">
        <f t="shared" si="203"/>
        <v>2061 (p)</v>
      </c>
      <c r="AT95" s="1" t="str">
        <f t="shared" si="203"/>
        <v>2062 (p)</v>
      </c>
      <c r="AU95" s="1" t="str">
        <f t="shared" si="203"/>
        <v>2063 (p)</v>
      </c>
      <c r="AV95" s="1" t="str">
        <f t="shared" si="203"/>
        <v>2064 (p)</v>
      </c>
      <c r="AW95" s="1" t="str">
        <f t="shared" si="203"/>
        <v>2065 (p)</v>
      </c>
      <c r="AX95" s="1" t="str">
        <f t="shared" si="203"/>
        <v>2066 (p)</v>
      </c>
      <c r="AY95" s="1" t="str">
        <f t="shared" si="203"/>
        <v>2067 (p)</v>
      </c>
      <c r="AZ95" s="1" t="str">
        <f t="shared" si="203"/>
        <v>2068 (p)</v>
      </c>
      <c r="BA95" s="1" t="str">
        <f t="shared" si="203"/>
        <v>2069 (p)</v>
      </c>
      <c r="BB95" s="1" t="str">
        <f t="shared" si="203"/>
        <v>2070 (p)</v>
      </c>
      <c r="BC95" s="1" t="str">
        <f t="shared" si="203"/>
        <v>2071 (p)</v>
      </c>
      <c r="BD95" s="1" t="str">
        <f t="shared" si="203"/>
        <v>2072 (p)</v>
      </c>
      <c r="BE95" s="1" t="str">
        <f t="shared" si="203"/>
        <v>2073 (p)</v>
      </c>
      <c r="BF95" s="1" t="str">
        <f t="shared" si="203"/>
        <v>2074 (p)</v>
      </c>
      <c r="BG95" s="1" t="str">
        <f t="shared" si="203"/>
        <v>2075 (p)</v>
      </c>
      <c r="BH95" s="1" t="str">
        <f t="shared" si="203"/>
        <v>2076 (p)</v>
      </c>
      <c r="BI95" s="1" t="str">
        <f t="shared" si="203"/>
        <v>2077 (p)</v>
      </c>
      <c r="BJ95" s="1" t="str">
        <f t="shared" si="203"/>
        <v>2078 (p)</v>
      </c>
      <c r="BK95" s="1" t="str">
        <f t="shared" si="203"/>
        <v>2079 (p)</v>
      </c>
      <c r="BL95" s="1" t="str">
        <f t="shared" si="203"/>
        <v>2080 (p)</v>
      </c>
      <c r="BM95" s="1" t="str">
        <f t="shared" si="203"/>
        <v>2081 (p)</v>
      </c>
      <c r="BN95" s="1" t="str">
        <f t="shared" si="203"/>
        <v>2082 (p)</v>
      </c>
      <c r="BO95" s="1" t="str">
        <f t="shared" si="203"/>
        <v>2083 (p)</v>
      </c>
      <c r="BP95" s="1" t="str">
        <f t="shared" si="203"/>
        <v>2084 (p)</v>
      </c>
      <c r="BQ95" s="1" t="str">
        <f t="shared" si="203"/>
        <v>2085 (p)</v>
      </c>
      <c r="BR95" s="1" t="str">
        <f t="shared" si="203"/>
        <v>2086 (p)</v>
      </c>
      <c r="BS95" s="1" t="str">
        <f t="shared" ref="BS95:BU95" si="204">BS5</f>
        <v>2087 (p)</v>
      </c>
      <c r="BT95" s="1" t="str">
        <f t="shared" si="204"/>
        <v>2088 (p)</v>
      </c>
      <c r="BU95" s="1" t="str">
        <f t="shared" si="204"/>
        <v>2089 (p)</v>
      </c>
    </row>
    <row r="96" spans="1:73" s="275" customFormat="1" ht="15.6" thickBot="1" x14ac:dyDescent="0.4">
      <c r="A96" s="271" t="s">
        <v>162</v>
      </c>
      <c r="B96" s="272"/>
      <c r="C96" s="272"/>
      <c r="D96" s="273">
        <f>SUM(I96:BU96)+G96</f>
        <v>0</v>
      </c>
      <c r="E96" s="272"/>
      <c r="F96" s="274">
        <f t="shared" ref="F96:N96" si="205">+F7+F17+F40+F63+F89</f>
        <v>0</v>
      </c>
      <c r="G96" s="274">
        <f t="shared" si="205"/>
        <v>0</v>
      </c>
      <c r="H96" s="274">
        <f t="shared" si="205"/>
        <v>0</v>
      </c>
      <c r="I96" s="274">
        <f t="shared" si="205"/>
        <v>0</v>
      </c>
      <c r="J96" s="274">
        <f t="shared" si="205"/>
        <v>0</v>
      </c>
      <c r="K96" s="274">
        <f t="shared" si="205"/>
        <v>0</v>
      </c>
      <c r="L96" s="274">
        <f t="shared" si="205"/>
        <v>0</v>
      </c>
      <c r="M96" s="274">
        <f t="shared" si="205"/>
        <v>0</v>
      </c>
      <c r="N96" s="274">
        <f t="shared" si="205"/>
        <v>0</v>
      </c>
      <c r="O96" s="274">
        <f>+O7+O17+O40+O63+O89</f>
        <v>0</v>
      </c>
      <c r="P96" s="274">
        <f t="shared" ref="P96:BA96" si="206">+P7+P17+P40+P63+P89</f>
        <v>0</v>
      </c>
      <c r="Q96" s="274">
        <f t="shared" si="206"/>
        <v>0</v>
      </c>
      <c r="R96" s="274">
        <f t="shared" si="206"/>
        <v>0</v>
      </c>
      <c r="S96" s="274">
        <f t="shared" si="206"/>
        <v>0</v>
      </c>
      <c r="T96" s="274">
        <f t="shared" si="206"/>
        <v>0</v>
      </c>
      <c r="U96" s="274">
        <f t="shared" si="206"/>
        <v>0</v>
      </c>
      <c r="V96" s="274">
        <f t="shared" si="206"/>
        <v>0</v>
      </c>
      <c r="W96" s="274">
        <f t="shared" si="206"/>
        <v>0</v>
      </c>
      <c r="X96" s="274">
        <f t="shared" si="206"/>
        <v>0</v>
      </c>
      <c r="Y96" s="274">
        <f t="shared" si="206"/>
        <v>0</v>
      </c>
      <c r="Z96" s="274">
        <f t="shared" si="206"/>
        <v>0</v>
      </c>
      <c r="AA96" s="274">
        <f t="shared" si="206"/>
        <v>0</v>
      </c>
      <c r="AB96" s="274">
        <f t="shared" si="206"/>
        <v>0</v>
      </c>
      <c r="AC96" s="274">
        <f t="shared" si="206"/>
        <v>0</v>
      </c>
      <c r="AD96" s="274">
        <f t="shared" si="206"/>
        <v>0</v>
      </c>
      <c r="AE96" s="274">
        <f t="shared" si="206"/>
        <v>0</v>
      </c>
      <c r="AF96" s="274">
        <f t="shared" si="206"/>
        <v>0</v>
      </c>
      <c r="AG96" s="274">
        <f t="shared" si="206"/>
        <v>0</v>
      </c>
      <c r="AH96" s="274">
        <f t="shared" si="206"/>
        <v>0</v>
      </c>
      <c r="AI96" s="274">
        <f t="shared" si="206"/>
        <v>0</v>
      </c>
      <c r="AJ96" s="274">
        <f t="shared" si="206"/>
        <v>0</v>
      </c>
      <c r="AK96" s="274">
        <f t="shared" si="206"/>
        <v>0</v>
      </c>
      <c r="AL96" s="274">
        <f t="shared" si="206"/>
        <v>0</v>
      </c>
      <c r="AM96" s="274">
        <f t="shared" si="206"/>
        <v>0</v>
      </c>
      <c r="AN96" s="274">
        <f t="shared" si="206"/>
        <v>0</v>
      </c>
      <c r="AO96" s="274">
        <f t="shared" si="206"/>
        <v>0</v>
      </c>
      <c r="AP96" s="274">
        <f t="shared" si="206"/>
        <v>0</v>
      </c>
      <c r="AQ96" s="274">
        <f t="shared" si="206"/>
        <v>0</v>
      </c>
      <c r="AR96" s="274">
        <f t="shared" si="206"/>
        <v>0</v>
      </c>
      <c r="AS96" s="274">
        <f t="shared" si="206"/>
        <v>0</v>
      </c>
      <c r="AT96" s="274">
        <f t="shared" si="206"/>
        <v>0</v>
      </c>
      <c r="AU96" s="274">
        <f t="shared" si="206"/>
        <v>0</v>
      </c>
      <c r="AV96" s="274">
        <f t="shared" si="206"/>
        <v>0</v>
      </c>
      <c r="AW96" s="274">
        <f t="shared" si="206"/>
        <v>0</v>
      </c>
      <c r="AX96" s="274">
        <f t="shared" si="206"/>
        <v>0</v>
      </c>
      <c r="AY96" s="274">
        <f t="shared" si="206"/>
        <v>0</v>
      </c>
      <c r="AZ96" s="274">
        <f t="shared" si="206"/>
        <v>0</v>
      </c>
      <c r="BA96" s="274">
        <f t="shared" si="206"/>
        <v>0</v>
      </c>
      <c r="BB96" s="274">
        <f t="shared" ref="BB96:BU96" si="207">+BB7+BB17+BB40+BB63+BB89</f>
        <v>0</v>
      </c>
      <c r="BC96" s="274">
        <f t="shared" si="207"/>
        <v>0</v>
      </c>
      <c r="BD96" s="274">
        <f t="shared" si="207"/>
        <v>0</v>
      </c>
      <c r="BE96" s="274">
        <f t="shared" si="207"/>
        <v>0</v>
      </c>
      <c r="BF96" s="274">
        <f t="shared" si="207"/>
        <v>0</v>
      </c>
      <c r="BG96" s="274">
        <f t="shared" si="207"/>
        <v>0</v>
      </c>
      <c r="BH96" s="274">
        <f t="shared" si="207"/>
        <v>0</v>
      </c>
      <c r="BI96" s="274">
        <f t="shared" si="207"/>
        <v>0</v>
      </c>
      <c r="BJ96" s="274">
        <f t="shared" si="207"/>
        <v>0</v>
      </c>
      <c r="BK96" s="274">
        <f t="shared" si="207"/>
        <v>0</v>
      </c>
      <c r="BL96" s="274">
        <f t="shared" si="207"/>
        <v>0</v>
      </c>
      <c r="BM96" s="274">
        <f t="shared" si="207"/>
        <v>0</v>
      </c>
      <c r="BN96" s="274">
        <f t="shared" si="207"/>
        <v>0</v>
      </c>
      <c r="BO96" s="274">
        <f t="shared" si="207"/>
        <v>0</v>
      </c>
      <c r="BP96" s="274">
        <f t="shared" si="207"/>
        <v>0</v>
      </c>
      <c r="BQ96" s="274">
        <f t="shared" si="207"/>
        <v>0</v>
      </c>
      <c r="BR96" s="274">
        <f t="shared" si="207"/>
        <v>0</v>
      </c>
      <c r="BS96" s="274">
        <f t="shared" si="207"/>
        <v>0</v>
      </c>
      <c r="BT96" s="274">
        <f t="shared" si="207"/>
        <v>0</v>
      </c>
      <c r="BU96" s="274">
        <f t="shared" si="207"/>
        <v>0</v>
      </c>
    </row>
    <row r="97" spans="1:73" x14ac:dyDescent="0.35">
      <c r="A97" s="184"/>
      <c r="B97" s="184"/>
      <c r="C97" s="184"/>
      <c r="D97" s="184"/>
      <c r="E97" s="184"/>
      <c r="F97" s="157"/>
      <c r="G97" s="157"/>
      <c r="H97" s="157"/>
      <c r="I97" s="157"/>
      <c r="J97" s="157"/>
      <c r="K97" s="157"/>
      <c r="L97" s="157"/>
      <c r="M97" s="157"/>
      <c r="N97" s="157"/>
      <c r="O97" s="157"/>
      <c r="P97" s="157"/>
      <c r="Q97" s="157"/>
      <c r="R97" s="157"/>
      <c r="S97" s="157"/>
      <c r="T97" s="157"/>
      <c r="U97" s="157"/>
      <c r="V97" s="157"/>
      <c r="W97" s="157"/>
      <c r="X97" s="157"/>
      <c r="Y97" s="157"/>
      <c r="Z97" s="157"/>
      <c r="AA97" s="157"/>
      <c r="AB97" s="157"/>
    </row>
    <row r="98" spans="1:73" s="817" customFormat="1" x14ac:dyDescent="0.35">
      <c r="A98" s="951" t="s">
        <v>457</v>
      </c>
      <c r="B98" s="951"/>
      <c r="C98" s="951"/>
      <c r="D98" s="951"/>
      <c r="E98" s="951"/>
      <c r="F98" s="951"/>
      <c r="G98" s="951"/>
      <c r="H98" s="951"/>
      <c r="I98" s="951"/>
      <c r="J98" s="951"/>
      <c r="K98" s="951"/>
      <c r="L98" s="951"/>
      <c r="M98" s="951"/>
      <c r="N98" s="951"/>
      <c r="O98" s="951"/>
      <c r="P98" s="951"/>
      <c r="Q98" s="951"/>
      <c r="R98" s="951"/>
      <c r="S98" s="951"/>
      <c r="T98" s="951"/>
      <c r="U98" s="951"/>
      <c r="V98" s="951"/>
      <c r="W98" s="951"/>
      <c r="X98" s="951"/>
      <c r="Y98" s="951"/>
      <c r="Z98" s="951"/>
      <c r="AA98" s="951"/>
      <c r="AB98" s="951"/>
      <c r="AC98" s="951"/>
      <c r="AD98" s="951"/>
      <c r="AE98" s="951"/>
      <c r="AF98" s="951"/>
      <c r="AG98" s="951"/>
      <c r="AH98" s="951"/>
      <c r="AI98" s="951"/>
      <c r="AJ98" s="951"/>
      <c r="AK98" s="951"/>
      <c r="AL98" s="951"/>
      <c r="AM98" s="951"/>
      <c r="AN98" s="951"/>
      <c r="AO98" s="951"/>
      <c r="AP98" s="951"/>
      <c r="AQ98" s="951"/>
      <c r="AR98" s="951"/>
      <c r="AS98" s="951"/>
      <c r="AT98" s="951"/>
      <c r="AU98" s="951"/>
      <c r="AV98" s="951"/>
      <c r="AW98" s="951"/>
      <c r="AX98" s="951"/>
      <c r="AY98" s="951"/>
      <c r="AZ98" s="951"/>
      <c r="BA98" s="951"/>
      <c r="BB98" s="951"/>
      <c r="BC98" s="951"/>
      <c r="BD98" s="951"/>
      <c r="BE98" s="951"/>
      <c r="BF98" s="951"/>
      <c r="BG98" s="951"/>
      <c r="BH98" s="951"/>
      <c r="BI98" s="951"/>
      <c r="BJ98" s="951"/>
      <c r="BK98" s="951"/>
      <c r="BL98" s="951"/>
      <c r="BM98" s="951"/>
      <c r="BN98" s="951"/>
      <c r="BO98" s="951"/>
      <c r="BP98" s="951"/>
      <c r="BQ98" s="951"/>
      <c r="BR98" s="951"/>
      <c r="BS98" s="951"/>
      <c r="BT98" s="951"/>
      <c r="BU98" s="951"/>
    </row>
    <row r="99" spans="1:73" s="817" customFormat="1" x14ac:dyDescent="0.35">
      <c r="C99" s="818"/>
      <c r="F99" s="833"/>
      <c r="G99" s="833"/>
      <c r="H99" s="833"/>
      <c r="I99" s="833"/>
      <c r="J99" s="833"/>
      <c r="K99" s="833"/>
      <c r="L99" s="833"/>
      <c r="M99" s="833"/>
      <c r="N99" s="833"/>
      <c r="O99" s="833"/>
      <c r="P99" s="833"/>
      <c r="Q99" s="833"/>
      <c r="R99" s="833"/>
      <c r="S99" s="833"/>
      <c r="T99" s="833"/>
      <c r="U99" s="833"/>
      <c r="V99" s="833"/>
      <c r="W99" s="833"/>
      <c r="X99" s="833"/>
      <c r="Y99" s="833"/>
      <c r="Z99" s="833"/>
      <c r="AA99" s="833"/>
      <c r="AB99" s="833"/>
      <c r="AC99" s="833"/>
      <c r="AD99" s="833"/>
      <c r="AE99" s="833"/>
      <c r="AF99" s="833"/>
      <c r="AG99" s="833"/>
      <c r="AH99" s="833"/>
      <c r="AI99" s="833"/>
      <c r="AJ99" s="833"/>
      <c r="AK99" s="833"/>
      <c r="AL99" s="833"/>
      <c r="AM99" s="833"/>
      <c r="AN99" s="833"/>
      <c r="AO99" s="833"/>
      <c r="AP99" s="833"/>
      <c r="AQ99" s="833"/>
      <c r="AR99" s="833"/>
      <c r="AS99" s="833"/>
      <c r="AT99" s="833"/>
      <c r="AU99" s="833"/>
      <c r="AV99" s="833"/>
      <c r="AW99" s="833"/>
      <c r="AX99" s="833"/>
      <c r="AY99" s="833"/>
      <c r="AZ99" s="833"/>
      <c r="BA99" s="833"/>
      <c r="BB99" s="833"/>
      <c r="BC99" s="833"/>
      <c r="BD99" s="833"/>
      <c r="BE99" s="833"/>
      <c r="BF99" s="833"/>
      <c r="BG99" s="833"/>
      <c r="BH99" s="833"/>
      <c r="BI99" s="833"/>
      <c r="BJ99" s="833"/>
      <c r="BK99" s="833"/>
      <c r="BL99" s="833"/>
      <c r="BM99" s="833"/>
      <c r="BN99" s="833"/>
      <c r="BO99" s="833"/>
      <c r="BP99" s="833"/>
      <c r="BQ99" s="833"/>
      <c r="BR99" s="833"/>
      <c r="BS99" s="833"/>
      <c r="BT99" s="833"/>
      <c r="BU99" s="833"/>
    </row>
    <row r="100" spans="1:73" s="817" customFormat="1" x14ac:dyDescent="0.35">
      <c r="A100" s="950" t="s">
        <v>480</v>
      </c>
      <c r="B100" s="950"/>
      <c r="C100" s="950"/>
      <c r="D100" s="950"/>
      <c r="E100" s="950"/>
      <c r="F100" s="950"/>
      <c r="G100" s="950"/>
      <c r="H100" s="950"/>
      <c r="I100" s="950"/>
      <c r="J100" s="950"/>
      <c r="K100" s="950"/>
      <c r="L100" s="950"/>
      <c r="M100" s="950"/>
      <c r="N100" s="950"/>
      <c r="O100" s="950"/>
      <c r="P100" s="950"/>
      <c r="Q100" s="950"/>
      <c r="R100" s="950"/>
      <c r="S100" s="950"/>
      <c r="T100" s="950"/>
      <c r="U100" s="950"/>
      <c r="V100" s="950"/>
      <c r="W100" s="950"/>
      <c r="X100" s="950"/>
      <c r="Y100" s="950"/>
      <c r="Z100" s="950"/>
      <c r="AA100" s="950"/>
      <c r="AB100" s="950"/>
      <c r="AC100" s="950"/>
      <c r="AD100" s="950"/>
      <c r="AE100" s="950"/>
      <c r="AF100" s="950"/>
      <c r="AG100" s="950"/>
      <c r="AH100" s="950"/>
      <c r="AI100" s="950"/>
      <c r="AJ100" s="950"/>
      <c r="AK100" s="950"/>
      <c r="AL100" s="950"/>
      <c r="AM100" s="950"/>
      <c r="AN100" s="950"/>
      <c r="AO100" s="950"/>
      <c r="AP100" s="950"/>
      <c r="AQ100" s="950"/>
      <c r="AR100" s="950"/>
      <c r="AS100" s="950"/>
      <c r="AT100" s="950"/>
      <c r="AU100" s="950"/>
      <c r="AV100" s="950"/>
      <c r="AW100" s="950"/>
      <c r="AX100" s="950"/>
      <c r="AY100" s="950"/>
      <c r="AZ100" s="950"/>
      <c r="BA100" s="950"/>
      <c r="BB100" s="950"/>
      <c r="BC100" s="950"/>
      <c r="BD100" s="950"/>
      <c r="BE100" s="950"/>
      <c r="BF100" s="950"/>
      <c r="BG100" s="950"/>
      <c r="BH100" s="950"/>
      <c r="BI100" s="950"/>
      <c r="BJ100" s="950"/>
      <c r="BK100" s="950"/>
      <c r="BL100" s="950"/>
      <c r="BM100" s="950"/>
      <c r="BN100" s="950"/>
      <c r="BO100" s="950"/>
      <c r="BP100" s="950"/>
      <c r="BQ100" s="950"/>
      <c r="BR100" s="950"/>
      <c r="BS100" s="950"/>
      <c r="BT100" s="950"/>
      <c r="BU100" s="950"/>
    </row>
    <row r="101" spans="1:73" x14ac:dyDescent="0.35">
      <c r="A101" s="184"/>
      <c r="B101" s="184"/>
      <c r="C101" s="184"/>
      <c r="D101" s="184"/>
      <c r="E101" s="184"/>
      <c r="F101" s="157"/>
      <c r="G101" s="157"/>
      <c r="H101" s="157"/>
      <c r="I101" s="157"/>
      <c r="J101" s="157"/>
      <c r="K101" s="157"/>
      <c r="L101" s="157"/>
      <c r="M101" s="157"/>
      <c r="N101" s="157"/>
      <c r="O101" s="157"/>
      <c r="P101" s="157"/>
      <c r="Q101" s="157"/>
      <c r="R101" s="157"/>
      <c r="S101" s="157"/>
      <c r="T101" s="157"/>
      <c r="U101" s="157"/>
      <c r="V101" s="157"/>
      <c r="W101" s="157"/>
      <c r="X101" s="157"/>
      <c r="Y101" s="157"/>
      <c r="Z101" s="157"/>
      <c r="AA101" s="157"/>
      <c r="AB101" s="157"/>
    </row>
    <row r="102" spans="1:73" ht="15.6" thickBot="1" x14ac:dyDescent="0.4">
      <c r="A102" s="953" t="s">
        <v>313</v>
      </c>
      <c r="B102" s="953"/>
      <c r="C102" s="953"/>
      <c r="D102" s="953"/>
      <c r="E102" s="953"/>
      <c r="F102" s="953"/>
      <c r="G102" s="953"/>
      <c r="H102" s="953"/>
      <c r="I102" s="953"/>
      <c r="J102" s="953"/>
      <c r="K102" s="953"/>
      <c r="L102" s="953"/>
      <c r="M102" s="953"/>
      <c r="N102" s="953"/>
      <c r="O102" s="953"/>
      <c r="P102" s="953"/>
      <c r="Q102" s="953"/>
      <c r="R102" s="953"/>
      <c r="S102" s="953"/>
      <c r="T102" s="953"/>
      <c r="U102" s="953"/>
      <c r="V102" s="953"/>
      <c r="W102" s="953"/>
      <c r="X102" s="953"/>
      <c r="Y102" s="953"/>
      <c r="Z102" s="953"/>
      <c r="AA102" s="953"/>
      <c r="AB102" s="953"/>
      <c r="AC102" s="602"/>
      <c r="AD102" s="602"/>
      <c r="AE102" s="602"/>
      <c r="AF102" s="602"/>
      <c r="AG102" s="602"/>
      <c r="AH102" s="602"/>
      <c r="AI102" s="602"/>
      <c r="AJ102" s="602"/>
      <c r="AK102" s="602"/>
      <c r="AL102" s="602"/>
      <c r="AM102" s="602"/>
      <c r="AN102" s="602"/>
      <c r="AO102" s="602"/>
      <c r="AP102" s="602"/>
      <c r="AQ102" s="602"/>
      <c r="AR102" s="602"/>
      <c r="AS102" s="602"/>
      <c r="AT102" s="602"/>
      <c r="AU102" s="602"/>
      <c r="AV102" s="602"/>
      <c r="AW102" s="602"/>
      <c r="AX102" s="602"/>
      <c r="AY102" s="602"/>
      <c r="AZ102" s="602"/>
      <c r="BA102" s="602"/>
      <c r="BB102" s="602"/>
      <c r="BC102" s="602"/>
      <c r="BD102" s="602"/>
      <c r="BE102" s="602"/>
      <c r="BF102" s="602"/>
      <c r="BG102" s="602"/>
      <c r="BH102" s="602"/>
      <c r="BI102" s="602"/>
      <c r="BJ102" s="602"/>
      <c r="BK102" s="602"/>
      <c r="BL102" s="602"/>
      <c r="BM102" s="602"/>
      <c r="BN102" s="602"/>
      <c r="BO102" s="602"/>
      <c r="BP102" s="602"/>
      <c r="BQ102" s="602"/>
      <c r="BR102" s="602"/>
      <c r="BS102" s="602"/>
      <c r="BT102" s="602"/>
      <c r="BU102" s="602"/>
    </row>
    <row r="103" spans="1:73" s="246" customFormat="1" ht="14.4" thickBot="1" x14ac:dyDescent="0.4">
      <c r="A103" s="834" t="s">
        <v>73</v>
      </c>
      <c r="B103" s="835" t="s">
        <v>196</v>
      </c>
      <c r="C103" s="835" t="s">
        <v>197</v>
      </c>
      <c r="D103" s="835" t="s">
        <v>308</v>
      </c>
      <c r="E103" s="526"/>
      <c r="F103" s="1" t="str">
        <f>F5</f>
        <v>2024 (p)</v>
      </c>
      <c r="G103" s="1" t="str">
        <f t="shared" ref="G103:BR103" si="208">G5</f>
        <v>2024 (r)</v>
      </c>
      <c r="H103" s="1" t="str">
        <f t="shared" si="208"/>
        <v>2025 (p)</v>
      </c>
      <c r="I103" s="1" t="str">
        <f t="shared" si="208"/>
        <v>2025 (r)</v>
      </c>
      <c r="J103" s="1" t="str">
        <f t="shared" si="208"/>
        <v>2026 (p)</v>
      </c>
      <c r="K103" s="1" t="str">
        <f t="shared" si="208"/>
        <v>2027 (p)</v>
      </c>
      <c r="L103" s="1" t="str">
        <f t="shared" si="208"/>
        <v>2028 (p)</v>
      </c>
      <c r="M103" s="1" t="str">
        <f t="shared" si="208"/>
        <v>2029 (p)</v>
      </c>
      <c r="N103" s="1" t="str">
        <f t="shared" si="208"/>
        <v>2030 (p)</v>
      </c>
      <c r="O103" s="1" t="str">
        <f t="shared" si="208"/>
        <v>2031 (p)</v>
      </c>
      <c r="P103" s="1" t="str">
        <f t="shared" si="208"/>
        <v>2032 (p)</v>
      </c>
      <c r="Q103" s="1" t="str">
        <f t="shared" si="208"/>
        <v>2033 (p)</v>
      </c>
      <c r="R103" s="1" t="str">
        <f t="shared" si="208"/>
        <v>2034 (p)</v>
      </c>
      <c r="S103" s="1" t="str">
        <f t="shared" si="208"/>
        <v>2035 (p)</v>
      </c>
      <c r="T103" s="1" t="str">
        <f t="shared" si="208"/>
        <v>2036 (p)</v>
      </c>
      <c r="U103" s="1" t="str">
        <f t="shared" si="208"/>
        <v>2037 (p)</v>
      </c>
      <c r="V103" s="1" t="str">
        <f t="shared" si="208"/>
        <v>2038 (p)</v>
      </c>
      <c r="W103" s="1" t="str">
        <f t="shared" si="208"/>
        <v>2039 (p)</v>
      </c>
      <c r="X103" s="1" t="str">
        <f t="shared" si="208"/>
        <v>2040 (p)</v>
      </c>
      <c r="Y103" s="1" t="str">
        <f t="shared" si="208"/>
        <v>2041 (p)</v>
      </c>
      <c r="Z103" s="1" t="str">
        <f t="shared" si="208"/>
        <v>2042 (p)</v>
      </c>
      <c r="AA103" s="1" t="str">
        <f t="shared" si="208"/>
        <v>2043 (p)</v>
      </c>
      <c r="AB103" s="1" t="str">
        <f t="shared" si="208"/>
        <v>2044 (p)</v>
      </c>
      <c r="AC103" s="1" t="str">
        <f t="shared" si="208"/>
        <v>2045 (p)</v>
      </c>
      <c r="AD103" s="1" t="str">
        <f t="shared" si="208"/>
        <v>2046 (p)</v>
      </c>
      <c r="AE103" s="1" t="str">
        <f t="shared" si="208"/>
        <v>2047 (p)</v>
      </c>
      <c r="AF103" s="1" t="str">
        <f t="shared" si="208"/>
        <v>2048 (p)</v>
      </c>
      <c r="AG103" s="1" t="str">
        <f t="shared" si="208"/>
        <v>2049 (p)</v>
      </c>
      <c r="AH103" s="1" t="str">
        <f t="shared" si="208"/>
        <v>2050 (p)</v>
      </c>
      <c r="AI103" s="1" t="str">
        <f t="shared" si="208"/>
        <v>2051 (p)</v>
      </c>
      <c r="AJ103" s="1" t="str">
        <f t="shared" si="208"/>
        <v>2052 (p)</v>
      </c>
      <c r="AK103" s="1" t="str">
        <f t="shared" si="208"/>
        <v>2053 (p)</v>
      </c>
      <c r="AL103" s="1" t="str">
        <f t="shared" si="208"/>
        <v>2054 (p)</v>
      </c>
      <c r="AM103" s="1" t="str">
        <f t="shared" si="208"/>
        <v>2055 (p)</v>
      </c>
      <c r="AN103" s="1" t="str">
        <f t="shared" si="208"/>
        <v>2056 (p)</v>
      </c>
      <c r="AO103" s="1" t="str">
        <f t="shared" si="208"/>
        <v>2057 (p)</v>
      </c>
      <c r="AP103" s="1" t="str">
        <f t="shared" si="208"/>
        <v>2058 (p)</v>
      </c>
      <c r="AQ103" s="1" t="str">
        <f t="shared" si="208"/>
        <v>2059 (p)</v>
      </c>
      <c r="AR103" s="1" t="str">
        <f t="shared" si="208"/>
        <v>2060 (p)</v>
      </c>
      <c r="AS103" s="1" t="str">
        <f t="shared" si="208"/>
        <v>2061 (p)</v>
      </c>
      <c r="AT103" s="1" t="str">
        <f t="shared" si="208"/>
        <v>2062 (p)</v>
      </c>
      <c r="AU103" s="1" t="str">
        <f t="shared" si="208"/>
        <v>2063 (p)</v>
      </c>
      <c r="AV103" s="1" t="str">
        <f t="shared" si="208"/>
        <v>2064 (p)</v>
      </c>
      <c r="AW103" s="1" t="str">
        <f t="shared" si="208"/>
        <v>2065 (p)</v>
      </c>
      <c r="AX103" s="1" t="str">
        <f t="shared" si="208"/>
        <v>2066 (p)</v>
      </c>
      <c r="AY103" s="1" t="str">
        <f t="shared" si="208"/>
        <v>2067 (p)</v>
      </c>
      <c r="AZ103" s="1" t="str">
        <f t="shared" si="208"/>
        <v>2068 (p)</v>
      </c>
      <c r="BA103" s="1" t="str">
        <f t="shared" si="208"/>
        <v>2069 (p)</v>
      </c>
      <c r="BB103" s="1" t="str">
        <f t="shared" si="208"/>
        <v>2070 (p)</v>
      </c>
      <c r="BC103" s="1" t="str">
        <f t="shared" si="208"/>
        <v>2071 (p)</v>
      </c>
      <c r="BD103" s="1" t="str">
        <f t="shared" si="208"/>
        <v>2072 (p)</v>
      </c>
      <c r="BE103" s="1" t="str">
        <f t="shared" si="208"/>
        <v>2073 (p)</v>
      </c>
      <c r="BF103" s="1" t="str">
        <f t="shared" si="208"/>
        <v>2074 (p)</v>
      </c>
      <c r="BG103" s="1" t="str">
        <f t="shared" si="208"/>
        <v>2075 (p)</v>
      </c>
      <c r="BH103" s="1" t="str">
        <f t="shared" si="208"/>
        <v>2076 (p)</v>
      </c>
      <c r="BI103" s="1" t="str">
        <f t="shared" si="208"/>
        <v>2077 (p)</v>
      </c>
      <c r="BJ103" s="1" t="str">
        <f t="shared" si="208"/>
        <v>2078 (p)</v>
      </c>
      <c r="BK103" s="1" t="str">
        <f t="shared" si="208"/>
        <v>2079 (p)</v>
      </c>
      <c r="BL103" s="1" t="str">
        <f t="shared" si="208"/>
        <v>2080 (p)</v>
      </c>
      <c r="BM103" s="1" t="str">
        <f t="shared" si="208"/>
        <v>2081 (p)</v>
      </c>
      <c r="BN103" s="1" t="str">
        <f t="shared" si="208"/>
        <v>2082 (p)</v>
      </c>
      <c r="BO103" s="1" t="str">
        <f t="shared" si="208"/>
        <v>2083 (p)</v>
      </c>
      <c r="BP103" s="1" t="str">
        <f t="shared" si="208"/>
        <v>2084 (p)</v>
      </c>
      <c r="BQ103" s="1" t="str">
        <f t="shared" si="208"/>
        <v>2085 (p)</v>
      </c>
      <c r="BR103" s="1" t="str">
        <f t="shared" si="208"/>
        <v>2086 (p)</v>
      </c>
      <c r="BS103" s="1" t="str">
        <f t="shared" ref="BS103:BU103" si="209">BS5</f>
        <v>2087 (p)</v>
      </c>
      <c r="BT103" s="1" t="str">
        <f t="shared" si="209"/>
        <v>2088 (p)</v>
      </c>
      <c r="BU103" s="1" t="str">
        <f t="shared" si="209"/>
        <v>2089 (p)</v>
      </c>
    </row>
    <row r="104" spans="1:73" s="246" customFormat="1" ht="14.4" thickBot="1" x14ac:dyDescent="0.4">
      <c r="A104" s="21"/>
      <c r="B104" s="21"/>
      <c r="C104" s="21"/>
      <c r="D104" s="21"/>
      <c r="E104" s="21"/>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C104" s="21"/>
      <c r="AD104" s="21"/>
      <c r="AE104" s="21"/>
      <c r="AF104" s="21"/>
      <c r="AG104" s="21"/>
      <c r="AH104" s="21"/>
      <c r="AI104" s="21"/>
      <c r="AJ104" s="21"/>
      <c r="AK104" s="21"/>
      <c r="AL104" s="21"/>
      <c r="AM104" s="21"/>
      <c r="AN104" s="21"/>
      <c r="AO104" s="21"/>
      <c r="AP104" s="21"/>
      <c r="AQ104" s="21"/>
      <c r="AR104" s="21"/>
      <c r="AS104" s="21"/>
      <c r="AT104" s="21"/>
      <c r="AU104" s="21"/>
      <c r="AV104" s="21"/>
      <c r="AW104" s="21"/>
      <c r="AX104" s="21"/>
      <c r="AY104" s="21"/>
      <c r="AZ104" s="21"/>
      <c r="BA104" s="21"/>
      <c r="BB104" s="21"/>
      <c r="BC104" s="21"/>
      <c r="BD104" s="21"/>
      <c r="BE104" s="21"/>
      <c r="BF104" s="21"/>
      <c r="BG104" s="21"/>
      <c r="BH104" s="21"/>
      <c r="BI104" s="21"/>
      <c r="BJ104" s="21"/>
      <c r="BK104" s="21"/>
      <c r="BL104" s="21"/>
      <c r="BM104" s="21"/>
      <c r="BN104" s="21"/>
      <c r="BO104" s="21"/>
      <c r="BP104" s="21"/>
      <c r="BQ104" s="21"/>
      <c r="BR104" s="21"/>
      <c r="BS104" s="21"/>
      <c r="BT104" s="21"/>
      <c r="BU104" s="21"/>
    </row>
    <row r="105" spans="1:73" ht="60.6" thickBot="1" x14ac:dyDescent="0.4">
      <c r="A105" s="264" t="s">
        <v>157</v>
      </c>
      <c r="B105" s="265" t="s">
        <v>446</v>
      </c>
      <c r="C105" s="266"/>
      <c r="D105" s="601">
        <f>SUM(I105:BU105)+G105</f>
        <v>0</v>
      </c>
      <c r="E105" s="267"/>
      <c r="F105" s="268">
        <f t="shared" ref="F105:N105" si="210">SUM(F106:F109)</f>
        <v>0</v>
      </c>
      <c r="G105" s="268">
        <f t="shared" si="210"/>
        <v>0</v>
      </c>
      <c r="H105" s="268">
        <f t="shared" si="210"/>
        <v>0</v>
      </c>
      <c r="I105" s="268">
        <f t="shared" si="210"/>
        <v>0</v>
      </c>
      <c r="J105" s="268">
        <f t="shared" si="210"/>
        <v>0</v>
      </c>
      <c r="K105" s="268">
        <f t="shared" si="210"/>
        <v>0</v>
      </c>
      <c r="L105" s="268">
        <f t="shared" si="210"/>
        <v>0</v>
      </c>
      <c r="M105" s="268">
        <f t="shared" si="210"/>
        <v>0</v>
      </c>
      <c r="N105" s="269">
        <f t="shared" si="210"/>
        <v>0</v>
      </c>
      <c r="O105" s="453"/>
      <c r="P105" s="518"/>
      <c r="Q105" s="518"/>
      <c r="R105" s="518"/>
      <c r="S105" s="518"/>
      <c r="T105" s="518"/>
      <c r="U105" s="518"/>
      <c r="V105" s="518"/>
      <c r="W105" s="518"/>
      <c r="X105" s="518"/>
      <c r="Y105" s="518"/>
      <c r="Z105" s="518"/>
      <c r="AA105" s="518"/>
      <c r="AB105" s="518"/>
      <c r="AC105" s="518"/>
      <c r="AD105" s="518"/>
      <c r="AE105" s="518"/>
      <c r="AF105" s="518"/>
      <c r="AG105" s="518"/>
      <c r="AH105" s="518"/>
      <c r="AI105" s="518"/>
      <c r="AJ105" s="518"/>
      <c r="AK105" s="518"/>
      <c r="AL105" s="518"/>
      <c r="AM105" s="518"/>
      <c r="AN105" s="518"/>
      <c r="AO105" s="518"/>
      <c r="AP105" s="518"/>
      <c r="AQ105" s="518"/>
      <c r="AR105" s="518"/>
      <c r="AS105" s="518"/>
      <c r="AT105" s="518"/>
      <c r="AU105" s="518"/>
      <c r="AV105" s="518"/>
      <c r="AW105" s="518"/>
      <c r="AX105" s="518"/>
      <c r="AY105" s="518"/>
      <c r="AZ105" s="518"/>
      <c r="BA105" s="518"/>
      <c r="BB105" s="518"/>
      <c r="BC105" s="518"/>
      <c r="BD105" s="518"/>
      <c r="BE105" s="518"/>
      <c r="BF105" s="518"/>
      <c r="BG105" s="518"/>
      <c r="BH105" s="518"/>
      <c r="BI105" s="518"/>
      <c r="BJ105" s="518"/>
      <c r="BK105" s="518"/>
      <c r="BL105" s="518"/>
      <c r="BM105" s="518"/>
      <c r="BN105" s="518"/>
      <c r="BO105" s="518"/>
      <c r="BP105" s="518"/>
      <c r="BQ105" s="518"/>
      <c r="BR105" s="518"/>
      <c r="BS105" s="518"/>
      <c r="BT105" s="518"/>
      <c r="BU105" s="518"/>
    </row>
    <row r="106" spans="1:73" ht="30" x14ac:dyDescent="0.35">
      <c r="A106" s="270" t="s">
        <v>331</v>
      </c>
      <c r="B106" s="919" t="s">
        <v>161</v>
      </c>
      <c r="C106" s="921"/>
      <c r="D106" s="527"/>
      <c r="E106" s="528"/>
      <c r="F106" s="676"/>
      <c r="G106" s="676"/>
      <c r="H106" s="676"/>
      <c r="I106" s="676"/>
      <c r="J106" s="676"/>
      <c r="K106" s="676"/>
      <c r="L106" s="676"/>
      <c r="M106" s="676"/>
      <c r="N106" s="677"/>
      <c r="O106" s="157"/>
      <c r="P106" s="157"/>
      <c r="Q106" s="157"/>
      <c r="R106" s="157"/>
      <c r="S106" s="157"/>
      <c r="T106" s="157"/>
      <c r="U106" s="157"/>
      <c r="V106" s="157"/>
      <c r="W106" s="157"/>
      <c r="X106" s="157"/>
      <c r="Y106" s="157"/>
      <c r="Z106" s="157"/>
      <c r="AA106" s="157"/>
      <c r="AB106" s="157"/>
      <c r="AC106" s="157"/>
      <c r="AD106" s="157"/>
      <c r="AE106" s="157"/>
      <c r="AF106" s="157"/>
      <c r="AG106" s="157"/>
      <c r="AH106" s="157"/>
      <c r="AI106" s="157"/>
      <c r="AJ106" s="157"/>
      <c r="AK106" s="157"/>
      <c r="AL106" s="157"/>
      <c r="AM106" s="157"/>
      <c r="AN106" s="157"/>
      <c r="AO106" s="157"/>
      <c r="AP106" s="157"/>
      <c r="AQ106" s="157"/>
      <c r="AR106" s="157"/>
      <c r="AS106" s="157"/>
      <c r="AT106" s="157"/>
      <c r="AU106" s="157"/>
      <c r="AV106" s="157"/>
      <c r="AW106" s="157"/>
      <c r="AX106" s="157"/>
      <c r="AY106" s="157"/>
      <c r="AZ106" s="157"/>
      <c r="BA106" s="157"/>
      <c r="BB106" s="157"/>
      <c r="BC106" s="157"/>
      <c r="BD106" s="157"/>
      <c r="BE106" s="157"/>
      <c r="BF106" s="157"/>
      <c r="BG106" s="157"/>
      <c r="BH106" s="157"/>
      <c r="BI106" s="157"/>
      <c r="BJ106" s="157"/>
      <c r="BK106" s="157"/>
      <c r="BL106" s="157"/>
      <c r="BM106" s="157"/>
      <c r="BN106" s="157"/>
      <c r="BO106" s="157"/>
      <c r="BP106" s="157"/>
      <c r="BQ106" s="157"/>
      <c r="BR106" s="157"/>
      <c r="BS106" s="157"/>
      <c r="BT106" s="157"/>
      <c r="BU106" s="157"/>
    </row>
    <row r="107" spans="1:73" x14ac:dyDescent="0.35">
      <c r="A107" s="270" t="s">
        <v>332</v>
      </c>
      <c r="B107" s="920"/>
      <c r="C107" s="922"/>
      <c r="D107" s="529"/>
      <c r="E107" s="530"/>
      <c r="F107" s="676"/>
      <c r="G107" s="676"/>
      <c r="H107" s="676"/>
      <c r="I107" s="676"/>
      <c r="J107" s="676"/>
      <c r="K107" s="676"/>
      <c r="L107" s="676"/>
      <c r="M107" s="676"/>
      <c r="N107" s="675"/>
      <c r="O107" s="157"/>
      <c r="P107" s="157"/>
      <c r="Q107" s="157"/>
      <c r="R107" s="157"/>
      <c r="S107" s="157"/>
      <c r="T107" s="157"/>
      <c r="U107" s="157"/>
      <c r="V107" s="157"/>
      <c r="W107" s="157"/>
      <c r="X107" s="157"/>
      <c r="Y107" s="157"/>
      <c r="Z107" s="157"/>
      <c r="AA107" s="157"/>
      <c r="AB107" s="157"/>
      <c r="AC107" s="157"/>
      <c r="AD107" s="157"/>
      <c r="AE107" s="157"/>
      <c r="AF107" s="157"/>
      <c r="AG107" s="157"/>
      <c r="AH107" s="157"/>
      <c r="AI107" s="157"/>
      <c r="AJ107" s="157"/>
      <c r="AK107" s="157"/>
      <c r="AL107" s="157"/>
      <c r="AM107" s="157"/>
      <c r="AN107" s="157"/>
      <c r="AO107" s="157"/>
      <c r="AP107" s="157"/>
      <c r="AQ107" s="157"/>
      <c r="AR107" s="157"/>
      <c r="AS107" s="157"/>
      <c r="AT107" s="157"/>
      <c r="AU107" s="157"/>
      <c r="AV107" s="157"/>
      <c r="AW107" s="157"/>
      <c r="AX107" s="157"/>
      <c r="AY107" s="157"/>
      <c r="AZ107" s="157"/>
      <c r="BA107" s="157"/>
      <c r="BB107" s="157"/>
      <c r="BC107" s="157"/>
      <c r="BD107" s="157"/>
      <c r="BE107" s="157"/>
      <c r="BF107" s="157"/>
      <c r="BG107" s="157"/>
      <c r="BH107" s="157"/>
      <c r="BI107" s="157"/>
      <c r="BJ107" s="157"/>
      <c r="BK107" s="157"/>
      <c r="BL107" s="157"/>
      <c r="BM107" s="157"/>
      <c r="BN107" s="157"/>
      <c r="BO107" s="157"/>
      <c r="BP107" s="157"/>
      <c r="BQ107" s="157"/>
      <c r="BR107" s="157"/>
      <c r="BS107" s="157"/>
      <c r="BT107" s="157"/>
      <c r="BU107" s="157"/>
    </row>
    <row r="108" spans="1:73" x14ac:dyDescent="0.35">
      <c r="A108" s="270" t="s">
        <v>333</v>
      </c>
      <c r="B108" s="920"/>
      <c r="C108" s="516"/>
      <c r="D108" s="529"/>
      <c r="E108" s="530"/>
      <c r="F108" s="676"/>
      <c r="G108" s="676"/>
      <c r="H108" s="676"/>
      <c r="I108" s="676"/>
      <c r="J108" s="676"/>
      <c r="K108" s="676"/>
      <c r="L108" s="676"/>
      <c r="M108" s="676"/>
      <c r="N108" s="675"/>
      <c r="O108" s="157"/>
      <c r="P108" s="157"/>
      <c r="Q108" s="157"/>
      <c r="R108" s="157"/>
      <c r="S108" s="157"/>
      <c r="T108" s="157"/>
      <c r="U108" s="157"/>
      <c r="V108" s="157"/>
      <c r="W108" s="157"/>
      <c r="X108" s="157"/>
      <c r="Y108" s="157"/>
      <c r="Z108" s="157"/>
      <c r="AA108" s="157"/>
      <c r="AB108" s="157"/>
      <c r="AC108" s="157"/>
      <c r="AD108" s="157"/>
      <c r="AE108" s="157"/>
      <c r="AF108" s="157"/>
      <c r="AG108" s="157"/>
      <c r="AH108" s="157"/>
      <c r="AI108" s="157"/>
      <c r="AJ108" s="157"/>
      <c r="AK108" s="157"/>
      <c r="AL108" s="157"/>
      <c r="AM108" s="157"/>
      <c r="AN108" s="157"/>
      <c r="AO108" s="157"/>
      <c r="AP108" s="157"/>
      <c r="AQ108" s="157"/>
      <c r="AR108" s="157"/>
      <c r="AS108" s="157"/>
      <c r="AT108" s="157"/>
      <c r="AU108" s="157"/>
      <c r="AV108" s="157"/>
      <c r="AW108" s="157"/>
      <c r="AX108" s="157"/>
      <c r="AY108" s="157"/>
      <c r="AZ108" s="157"/>
      <c r="BA108" s="157"/>
      <c r="BB108" s="157"/>
      <c r="BC108" s="157"/>
      <c r="BD108" s="157"/>
      <c r="BE108" s="157"/>
      <c r="BF108" s="157"/>
      <c r="BG108" s="157"/>
      <c r="BH108" s="157"/>
      <c r="BI108" s="157"/>
      <c r="BJ108" s="157"/>
      <c r="BK108" s="157"/>
      <c r="BL108" s="157"/>
      <c r="BM108" s="157"/>
      <c r="BN108" s="157"/>
      <c r="BO108" s="157"/>
      <c r="BP108" s="157"/>
      <c r="BQ108" s="157"/>
      <c r="BR108" s="157"/>
      <c r="BS108" s="157"/>
      <c r="BT108" s="157"/>
      <c r="BU108" s="157"/>
    </row>
    <row r="109" spans="1:73" ht="15.6" thickBot="1" x14ac:dyDescent="0.4">
      <c r="A109" s="444" t="s">
        <v>334</v>
      </c>
      <c r="B109" s="445"/>
      <c r="C109" s="517"/>
      <c r="D109" s="531"/>
      <c r="E109" s="257"/>
      <c r="F109" s="678"/>
      <c r="G109" s="678"/>
      <c r="H109" s="678"/>
      <c r="I109" s="678"/>
      <c r="J109" s="678"/>
      <c r="K109" s="678"/>
      <c r="L109" s="678"/>
      <c r="M109" s="678"/>
      <c r="N109" s="679"/>
      <c r="O109" s="157"/>
      <c r="P109" s="157"/>
      <c r="Q109" s="157"/>
      <c r="R109" s="157"/>
      <c r="S109" s="157"/>
      <c r="T109" s="157"/>
      <c r="U109" s="157"/>
      <c r="V109" s="157"/>
      <c r="W109" s="157"/>
      <c r="X109" s="157"/>
      <c r="Y109" s="157"/>
      <c r="Z109" s="157"/>
      <c r="AA109" s="157"/>
      <c r="AB109" s="157"/>
      <c r="AC109" s="157"/>
      <c r="AD109" s="157"/>
      <c r="AE109" s="157"/>
      <c r="AF109" s="157"/>
      <c r="AG109" s="157"/>
      <c r="AH109" s="157"/>
      <c r="AI109" s="157"/>
      <c r="AJ109" s="157"/>
      <c r="AK109" s="157"/>
      <c r="AL109" s="157"/>
      <c r="AM109" s="157"/>
      <c r="AN109" s="157"/>
      <c r="AO109" s="157"/>
      <c r="AP109" s="157"/>
      <c r="AQ109" s="157"/>
      <c r="AR109" s="157"/>
      <c r="AS109" s="157"/>
      <c r="AT109" s="157"/>
      <c r="AU109" s="157"/>
      <c r="AV109" s="157"/>
      <c r="AW109" s="157"/>
      <c r="AX109" s="157"/>
      <c r="AY109" s="157"/>
      <c r="AZ109" s="157"/>
      <c r="BA109" s="157"/>
      <c r="BB109" s="157"/>
      <c r="BC109" s="157"/>
      <c r="BD109" s="157"/>
      <c r="BE109" s="157"/>
      <c r="BF109" s="157"/>
      <c r="BG109" s="157"/>
      <c r="BH109" s="157"/>
      <c r="BI109" s="157"/>
      <c r="BJ109" s="157"/>
      <c r="BK109" s="157"/>
      <c r="BL109" s="157"/>
      <c r="BM109" s="157"/>
      <c r="BN109" s="157"/>
      <c r="BO109" s="157"/>
      <c r="BP109" s="157"/>
      <c r="BQ109" s="157"/>
      <c r="BR109" s="157"/>
      <c r="BS109" s="157"/>
      <c r="BT109" s="157"/>
      <c r="BU109" s="157"/>
    </row>
    <row r="110" spans="1:73" x14ac:dyDescent="0.35">
      <c r="A110" s="184"/>
      <c r="B110" s="184"/>
      <c r="C110" s="184"/>
      <c r="D110" s="184"/>
      <c r="E110" s="184"/>
      <c r="F110" s="157"/>
      <c r="G110" s="157"/>
      <c r="H110" s="157"/>
      <c r="I110" s="157"/>
      <c r="J110" s="157"/>
      <c r="K110" s="157"/>
      <c r="L110" s="157"/>
      <c r="M110" s="157"/>
      <c r="N110" s="157"/>
      <c r="O110" s="157"/>
      <c r="P110" s="157"/>
      <c r="Q110" s="157"/>
      <c r="R110" s="157"/>
      <c r="S110" s="157"/>
      <c r="T110" s="157"/>
      <c r="U110" s="157"/>
      <c r="V110" s="157"/>
      <c r="W110" s="157"/>
      <c r="X110" s="157"/>
      <c r="Y110" s="157"/>
      <c r="Z110" s="157"/>
      <c r="AA110" s="157"/>
      <c r="AB110" s="157"/>
    </row>
    <row r="111" spans="1:73" x14ac:dyDescent="0.35">
      <c r="A111" s="184"/>
      <c r="B111" s="184"/>
      <c r="C111" s="184"/>
      <c r="D111" s="184"/>
      <c r="E111" s="184"/>
      <c r="F111" s="157"/>
      <c r="G111" s="157"/>
      <c r="H111" s="157"/>
      <c r="I111" s="157"/>
      <c r="J111" s="157"/>
      <c r="K111" s="157"/>
      <c r="L111" s="157"/>
      <c r="M111" s="157"/>
      <c r="N111" s="157"/>
      <c r="O111" s="157"/>
      <c r="P111" s="157"/>
      <c r="Q111" s="157"/>
      <c r="R111" s="157"/>
      <c r="S111" s="157"/>
      <c r="T111" s="157"/>
      <c r="U111" s="157"/>
      <c r="V111" s="157"/>
      <c r="W111" s="157"/>
      <c r="X111" s="157"/>
      <c r="Y111" s="157"/>
      <c r="Z111" s="157"/>
      <c r="AA111" s="157"/>
      <c r="AB111" s="157"/>
    </row>
    <row r="112" spans="1:73" s="817" customFormat="1" x14ac:dyDescent="0.35">
      <c r="A112" s="950" t="s">
        <v>481</v>
      </c>
      <c r="B112" s="950"/>
      <c r="C112" s="950"/>
      <c r="D112" s="950"/>
      <c r="E112" s="950"/>
      <c r="F112" s="950"/>
      <c r="G112" s="950"/>
      <c r="H112" s="950"/>
      <c r="I112" s="950"/>
      <c r="J112" s="950"/>
      <c r="K112" s="950"/>
      <c r="L112" s="950"/>
      <c r="M112" s="950"/>
      <c r="N112" s="950"/>
      <c r="O112" s="950"/>
      <c r="P112" s="950"/>
      <c r="Q112" s="950"/>
      <c r="R112" s="950"/>
      <c r="S112" s="950"/>
      <c r="T112" s="950"/>
      <c r="U112" s="950"/>
      <c r="V112" s="950"/>
      <c r="W112" s="950"/>
      <c r="X112" s="950"/>
      <c r="Y112" s="950"/>
      <c r="Z112" s="950"/>
      <c r="AA112" s="950"/>
      <c r="AB112" s="950"/>
      <c r="AC112" s="950"/>
      <c r="AD112" s="950"/>
      <c r="AE112" s="950"/>
      <c r="AF112" s="950"/>
      <c r="AG112" s="950"/>
      <c r="AH112" s="950"/>
      <c r="AI112" s="950"/>
      <c r="AJ112" s="950"/>
      <c r="AK112" s="950"/>
      <c r="AL112" s="950"/>
      <c r="AM112" s="950"/>
      <c r="AN112" s="950"/>
      <c r="AO112" s="950"/>
      <c r="AP112" s="950"/>
      <c r="AQ112" s="950"/>
      <c r="AR112" s="950"/>
      <c r="AS112" s="950"/>
      <c r="AT112" s="950"/>
      <c r="AU112" s="950"/>
      <c r="AV112" s="950"/>
      <c r="AW112" s="950"/>
      <c r="AX112" s="950"/>
      <c r="AY112" s="950"/>
      <c r="AZ112" s="950"/>
      <c r="BA112" s="950"/>
      <c r="BB112" s="950"/>
      <c r="BC112" s="950"/>
      <c r="BD112" s="950"/>
      <c r="BE112" s="950"/>
      <c r="BF112" s="950"/>
      <c r="BG112" s="950"/>
      <c r="BH112" s="950"/>
      <c r="BI112" s="950"/>
      <c r="BJ112" s="950"/>
      <c r="BK112" s="950"/>
      <c r="BL112" s="950"/>
      <c r="BM112" s="950"/>
      <c r="BN112" s="950"/>
      <c r="BO112" s="950"/>
      <c r="BP112" s="950"/>
      <c r="BQ112" s="950"/>
      <c r="BR112" s="950"/>
      <c r="BS112" s="950"/>
      <c r="BT112" s="950"/>
      <c r="BU112" s="950"/>
    </row>
    <row r="113" spans="1:73" x14ac:dyDescent="0.35">
      <c r="A113" s="184"/>
      <c r="B113" s="184"/>
      <c r="C113" s="184"/>
      <c r="D113" s="184"/>
      <c r="E113" s="184"/>
      <c r="F113" s="157"/>
      <c r="G113" s="157"/>
      <c r="H113" s="157"/>
      <c r="I113" s="157"/>
      <c r="J113" s="157"/>
      <c r="K113" s="157"/>
      <c r="L113" s="157"/>
      <c r="M113" s="157"/>
      <c r="N113" s="157"/>
      <c r="O113" s="157"/>
      <c r="P113" s="157"/>
      <c r="Q113" s="157"/>
      <c r="R113" s="157"/>
      <c r="S113" s="157"/>
      <c r="T113" s="157"/>
      <c r="U113" s="157"/>
      <c r="V113" s="157"/>
      <c r="W113" s="157"/>
      <c r="X113" s="157"/>
      <c r="Y113" s="157"/>
      <c r="Z113" s="157"/>
      <c r="AA113" s="157"/>
      <c r="AB113" s="157"/>
    </row>
    <row r="114" spans="1:73" ht="15.6" thickBot="1" x14ac:dyDescent="0.4">
      <c r="A114" s="953" t="s">
        <v>313</v>
      </c>
      <c r="B114" s="953"/>
      <c r="C114" s="953"/>
      <c r="D114" s="953"/>
      <c r="E114" s="953"/>
      <c r="F114" s="953"/>
      <c r="G114" s="953"/>
      <c r="H114" s="953"/>
      <c r="I114" s="953"/>
      <c r="J114" s="953"/>
      <c r="K114" s="953"/>
      <c r="L114" s="953"/>
      <c r="M114" s="953"/>
      <c r="N114" s="953"/>
      <c r="O114" s="953"/>
      <c r="P114" s="953"/>
      <c r="Q114" s="953"/>
      <c r="R114" s="953"/>
      <c r="S114" s="953"/>
      <c r="T114" s="953"/>
      <c r="U114" s="953"/>
      <c r="V114" s="953"/>
      <c r="W114" s="953"/>
      <c r="X114" s="953"/>
      <c r="Y114" s="953"/>
      <c r="Z114" s="953"/>
      <c r="AA114" s="953"/>
      <c r="AB114" s="953"/>
      <c r="AC114" s="602"/>
      <c r="AD114" s="602"/>
      <c r="AE114" s="602"/>
      <c r="AF114" s="602"/>
      <c r="AG114" s="602"/>
      <c r="AH114" s="602"/>
      <c r="AI114" s="602"/>
      <c r="AJ114" s="602"/>
      <c r="AK114" s="602"/>
      <c r="AL114" s="602"/>
      <c r="AM114" s="602"/>
      <c r="AN114" s="602"/>
      <c r="AO114" s="602"/>
      <c r="AP114" s="602"/>
      <c r="AQ114" s="602"/>
      <c r="AR114" s="602"/>
      <c r="AS114" s="602"/>
      <c r="AT114" s="602"/>
      <c r="AU114" s="602"/>
      <c r="AV114" s="602"/>
      <c r="AW114" s="602"/>
      <c r="AX114" s="602"/>
      <c r="AY114" s="602"/>
      <c r="AZ114" s="602"/>
      <c r="BA114" s="602"/>
      <c r="BB114" s="602"/>
      <c r="BC114" s="602"/>
      <c r="BD114" s="602"/>
      <c r="BE114" s="602"/>
      <c r="BF114" s="602"/>
      <c r="BG114" s="602"/>
      <c r="BH114" s="602"/>
      <c r="BI114" s="602"/>
      <c r="BJ114" s="602"/>
      <c r="BK114" s="602"/>
      <c r="BL114" s="602"/>
      <c r="BM114" s="602"/>
      <c r="BN114" s="602"/>
      <c r="BO114" s="602"/>
      <c r="BP114" s="602"/>
      <c r="BQ114" s="602"/>
      <c r="BR114" s="602"/>
      <c r="BS114" s="602"/>
      <c r="BT114" s="602"/>
      <c r="BU114" s="602"/>
    </row>
    <row r="115" spans="1:73" s="246" customFormat="1" ht="14.4" thickBot="1" x14ac:dyDescent="0.4">
      <c r="A115" s="834" t="s">
        <v>73</v>
      </c>
      <c r="B115" s="835" t="s">
        <v>196</v>
      </c>
      <c r="C115" s="835" t="s">
        <v>197</v>
      </c>
      <c r="D115" s="835" t="s">
        <v>308</v>
      </c>
      <c r="E115" s="526"/>
      <c r="F115" s="1" t="str">
        <f>F5</f>
        <v>2024 (p)</v>
      </c>
      <c r="G115" s="1" t="str">
        <f t="shared" ref="G115:BR115" si="211">G5</f>
        <v>2024 (r)</v>
      </c>
      <c r="H115" s="1" t="str">
        <f t="shared" si="211"/>
        <v>2025 (p)</v>
      </c>
      <c r="I115" s="1" t="str">
        <f t="shared" si="211"/>
        <v>2025 (r)</v>
      </c>
      <c r="J115" s="1" t="str">
        <f t="shared" si="211"/>
        <v>2026 (p)</v>
      </c>
      <c r="K115" s="1" t="str">
        <f t="shared" si="211"/>
        <v>2027 (p)</v>
      </c>
      <c r="L115" s="1" t="str">
        <f t="shared" si="211"/>
        <v>2028 (p)</v>
      </c>
      <c r="M115" s="1" t="str">
        <f t="shared" si="211"/>
        <v>2029 (p)</v>
      </c>
      <c r="N115" s="1" t="str">
        <f t="shared" si="211"/>
        <v>2030 (p)</v>
      </c>
      <c r="O115" s="1" t="str">
        <f t="shared" si="211"/>
        <v>2031 (p)</v>
      </c>
      <c r="P115" s="1" t="str">
        <f t="shared" si="211"/>
        <v>2032 (p)</v>
      </c>
      <c r="Q115" s="1" t="str">
        <f t="shared" si="211"/>
        <v>2033 (p)</v>
      </c>
      <c r="R115" s="1" t="str">
        <f t="shared" si="211"/>
        <v>2034 (p)</v>
      </c>
      <c r="S115" s="1" t="str">
        <f t="shared" si="211"/>
        <v>2035 (p)</v>
      </c>
      <c r="T115" s="1" t="str">
        <f t="shared" si="211"/>
        <v>2036 (p)</v>
      </c>
      <c r="U115" s="1" t="str">
        <f t="shared" si="211"/>
        <v>2037 (p)</v>
      </c>
      <c r="V115" s="1" t="str">
        <f t="shared" si="211"/>
        <v>2038 (p)</v>
      </c>
      <c r="W115" s="1" t="str">
        <f t="shared" si="211"/>
        <v>2039 (p)</v>
      </c>
      <c r="X115" s="1" t="str">
        <f t="shared" si="211"/>
        <v>2040 (p)</v>
      </c>
      <c r="Y115" s="1" t="str">
        <f t="shared" si="211"/>
        <v>2041 (p)</v>
      </c>
      <c r="Z115" s="1" t="str">
        <f t="shared" si="211"/>
        <v>2042 (p)</v>
      </c>
      <c r="AA115" s="1" t="str">
        <f t="shared" si="211"/>
        <v>2043 (p)</v>
      </c>
      <c r="AB115" s="1" t="str">
        <f t="shared" si="211"/>
        <v>2044 (p)</v>
      </c>
      <c r="AC115" s="1" t="str">
        <f t="shared" si="211"/>
        <v>2045 (p)</v>
      </c>
      <c r="AD115" s="1" t="str">
        <f t="shared" si="211"/>
        <v>2046 (p)</v>
      </c>
      <c r="AE115" s="1" t="str">
        <f t="shared" si="211"/>
        <v>2047 (p)</v>
      </c>
      <c r="AF115" s="1" t="str">
        <f t="shared" si="211"/>
        <v>2048 (p)</v>
      </c>
      <c r="AG115" s="1" t="str">
        <f t="shared" si="211"/>
        <v>2049 (p)</v>
      </c>
      <c r="AH115" s="1" t="str">
        <f t="shared" si="211"/>
        <v>2050 (p)</v>
      </c>
      <c r="AI115" s="1" t="str">
        <f t="shared" si="211"/>
        <v>2051 (p)</v>
      </c>
      <c r="AJ115" s="1" t="str">
        <f t="shared" si="211"/>
        <v>2052 (p)</v>
      </c>
      <c r="AK115" s="1" t="str">
        <f t="shared" si="211"/>
        <v>2053 (p)</v>
      </c>
      <c r="AL115" s="1" t="str">
        <f t="shared" si="211"/>
        <v>2054 (p)</v>
      </c>
      <c r="AM115" s="1" t="str">
        <f t="shared" si="211"/>
        <v>2055 (p)</v>
      </c>
      <c r="AN115" s="1" t="str">
        <f t="shared" si="211"/>
        <v>2056 (p)</v>
      </c>
      <c r="AO115" s="1" t="str">
        <f t="shared" si="211"/>
        <v>2057 (p)</v>
      </c>
      <c r="AP115" s="1" t="str">
        <f t="shared" si="211"/>
        <v>2058 (p)</v>
      </c>
      <c r="AQ115" s="1" t="str">
        <f t="shared" si="211"/>
        <v>2059 (p)</v>
      </c>
      <c r="AR115" s="1" t="str">
        <f t="shared" si="211"/>
        <v>2060 (p)</v>
      </c>
      <c r="AS115" s="1" t="str">
        <f t="shared" si="211"/>
        <v>2061 (p)</v>
      </c>
      <c r="AT115" s="1" t="str">
        <f t="shared" si="211"/>
        <v>2062 (p)</v>
      </c>
      <c r="AU115" s="1" t="str">
        <f t="shared" si="211"/>
        <v>2063 (p)</v>
      </c>
      <c r="AV115" s="1" t="str">
        <f t="shared" si="211"/>
        <v>2064 (p)</v>
      </c>
      <c r="AW115" s="1" t="str">
        <f t="shared" si="211"/>
        <v>2065 (p)</v>
      </c>
      <c r="AX115" s="1" t="str">
        <f t="shared" si="211"/>
        <v>2066 (p)</v>
      </c>
      <c r="AY115" s="1" t="str">
        <f t="shared" si="211"/>
        <v>2067 (p)</v>
      </c>
      <c r="AZ115" s="1" t="str">
        <f t="shared" si="211"/>
        <v>2068 (p)</v>
      </c>
      <c r="BA115" s="1" t="str">
        <f t="shared" si="211"/>
        <v>2069 (p)</v>
      </c>
      <c r="BB115" s="1" t="str">
        <f t="shared" si="211"/>
        <v>2070 (p)</v>
      </c>
      <c r="BC115" s="1" t="str">
        <f t="shared" si="211"/>
        <v>2071 (p)</v>
      </c>
      <c r="BD115" s="1" t="str">
        <f t="shared" si="211"/>
        <v>2072 (p)</v>
      </c>
      <c r="BE115" s="1" t="str">
        <f t="shared" si="211"/>
        <v>2073 (p)</v>
      </c>
      <c r="BF115" s="1" t="str">
        <f t="shared" si="211"/>
        <v>2074 (p)</v>
      </c>
      <c r="BG115" s="1" t="str">
        <f t="shared" si="211"/>
        <v>2075 (p)</v>
      </c>
      <c r="BH115" s="1" t="str">
        <f t="shared" si="211"/>
        <v>2076 (p)</v>
      </c>
      <c r="BI115" s="1" t="str">
        <f t="shared" si="211"/>
        <v>2077 (p)</v>
      </c>
      <c r="BJ115" s="1" t="str">
        <f t="shared" si="211"/>
        <v>2078 (p)</v>
      </c>
      <c r="BK115" s="1" t="str">
        <f t="shared" si="211"/>
        <v>2079 (p)</v>
      </c>
      <c r="BL115" s="1" t="str">
        <f t="shared" si="211"/>
        <v>2080 (p)</v>
      </c>
      <c r="BM115" s="1" t="str">
        <f t="shared" si="211"/>
        <v>2081 (p)</v>
      </c>
      <c r="BN115" s="1" t="str">
        <f t="shared" si="211"/>
        <v>2082 (p)</v>
      </c>
      <c r="BO115" s="1" t="str">
        <f t="shared" si="211"/>
        <v>2083 (p)</v>
      </c>
      <c r="BP115" s="1" t="str">
        <f t="shared" si="211"/>
        <v>2084 (p)</v>
      </c>
      <c r="BQ115" s="1" t="str">
        <f t="shared" si="211"/>
        <v>2085 (p)</v>
      </c>
      <c r="BR115" s="1" t="str">
        <f t="shared" si="211"/>
        <v>2086 (p)</v>
      </c>
      <c r="BS115" s="1" t="str">
        <f t="shared" ref="BS115:BU115" si="212">BS5</f>
        <v>2087 (p)</v>
      </c>
      <c r="BT115" s="1" t="str">
        <f t="shared" si="212"/>
        <v>2088 (p)</v>
      </c>
      <c r="BU115" s="1" t="str">
        <f t="shared" si="212"/>
        <v>2089 (p)</v>
      </c>
    </row>
    <row r="116" spans="1:73" s="246" customFormat="1" ht="14.4" thickBot="1" x14ac:dyDescent="0.4">
      <c r="A116" s="21"/>
      <c r="B116" s="21"/>
      <c r="C116" s="21"/>
      <c r="D116" s="21"/>
      <c r="E116" s="21"/>
      <c r="F116" s="21"/>
      <c r="G116" s="21"/>
      <c r="H116" s="21"/>
      <c r="I116" s="21"/>
      <c r="J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G116" s="21"/>
      <c r="AH116" s="21"/>
      <c r="AI116" s="21"/>
      <c r="AJ116" s="21"/>
      <c r="AK116" s="21"/>
      <c r="AL116" s="21"/>
      <c r="AM116" s="21"/>
      <c r="AN116" s="21"/>
      <c r="AO116" s="21"/>
      <c r="AP116" s="21"/>
      <c r="AQ116" s="21"/>
      <c r="AR116" s="21"/>
      <c r="AS116" s="21"/>
      <c r="AT116" s="21"/>
      <c r="AU116" s="21"/>
      <c r="AV116" s="21"/>
      <c r="AW116" s="21"/>
      <c r="AX116" s="21"/>
      <c r="AY116" s="21"/>
      <c r="AZ116" s="21"/>
      <c r="BA116" s="21"/>
      <c r="BB116" s="21"/>
      <c r="BC116" s="21"/>
      <c r="BD116" s="21"/>
      <c r="BE116" s="21"/>
      <c r="BF116" s="21"/>
      <c r="BG116" s="21"/>
      <c r="BH116" s="21"/>
      <c r="BI116" s="21"/>
      <c r="BJ116" s="21"/>
      <c r="BK116" s="21"/>
      <c r="BL116" s="21"/>
      <c r="BM116" s="21"/>
      <c r="BN116" s="21"/>
      <c r="BO116" s="21"/>
      <c r="BP116" s="21"/>
      <c r="BQ116" s="21"/>
      <c r="BR116" s="21"/>
      <c r="BS116" s="21"/>
      <c r="BT116" s="21"/>
      <c r="BU116" s="21"/>
    </row>
    <row r="117" spans="1:73" ht="60.6" thickBot="1" x14ac:dyDescent="0.4">
      <c r="A117" s="264" t="s">
        <v>157</v>
      </c>
      <c r="B117" s="265" t="s">
        <v>446</v>
      </c>
      <c r="C117" s="266"/>
      <c r="D117" s="601">
        <f>SUM(I117:BU117)+G117</f>
        <v>0</v>
      </c>
      <c r="E117" s="267"/>
      <c r="F117" s="268">
        <f t="shared" ref="F117:N117" si="213">SUM(F118:F121)</f>
        <v>0</v>
      </c>
      <c r="G117" s="268">
        <f t="shared" si="213"/>
        <v>0</v>
      </c>
      <c r="H117" s="268">
        <f t="shared" si="213"/>
        <v>0</v>
      </c>
      <c r="I117" s="268">
        <f t="shared" si="213"/>
        <v>0</v>
      </c>
      <c r="J117" s="268">
        <f t="shared" si="213"/>
        <v>0</v>
      </c>
      <c r="K117" s="268">
        <f t="shared" si="213"/>
        <v>0</v>
      </c>
      <c r="L117" s="268">
        <f t="shared" si="213"/>
        <v>0</v>
      </c>
      <c r="M117" s="268">
        <f t="shared" si="213"/>
        <v>0</v>
      </c>
      <c r="N117" s="269">
        <f t="shared" si="213"/>
        <v>0</v>
      </c>
      <c r="O117" s="453"/>
      <c r="P117" s="518"/>
      <c r="Q117" s="518"/>
      <c r="R117" s="518"/>
      <c r="S117" s="518"/>
      <c r="T117" s="518"/>
      <c r="U117" s="518"/>
      <c r="V117" s="518"/>
      <c r="W117" s="518"/>
      <c r="X117" s="518"/>
      <c r="Y117" s="518"/>
      <c r="Z117" s="518"/>
      <c r="AA117" s="518"/>
      <c r="AB117" s="518"/>
      <c r="AC117" s="518"/>
      <c r="AD117" s="518"/>
      <c r="AE117" s="518"/>
      <c r="AF117" s="518"/>
      <c r="AG117" s="518"/>
      <c r="AH117" s="518"/>
      <c r="AI117" s="518"/>
      <c r="AJ117" s="518"/>
      <c r="AK117" s="518"/>
      <c r="AL117" s="518"/>
      <c r="AM117" s="518"/>
      <c r="AN117" s="518"/>
      <c r="AO117" s="518"/>
      <c r="AP117" s="518"/>
      <c r="AQ117" s="518"/>
      <c r="AR117" s="518"/>
      <c r="AS117" s="518"/>
      <c r="AT117" s="518"/>
      <c r="AU117" s="518"/>
      <c r="AV117" s="518"/>
      <c r="AW117" s="518"/>
      <c r="AX117" s="518"/>
      <c r="AY117" s="518"/>
      <c r="AZ117" s="518"/>
      <c r="BA117" s="518"/>
      <c r="BB117" s="518"/>
      <c r="BC117" s="518"/>
      <c r="BD117" s="518"/>
      <c r="BE117" s="518"/>
      <c r="BF117" s="518"/>
      <c r="BG117" s="518"/>
      <c r="BH117" s="518"/>
      <c r="BI117" s="518"/>
      <c r="BJ117" s="518"/>
      <c r="BK117" s="518"/>
      <c r="BL117" s="518"/>
      <c r="BM117" s="518"/>
      <c r="BN117" s="518"/>
      <c r="BO117" s="518"/>
      <c r="BP117" s="518"/>
      <c r="BQ117" s="518"/>
      <c r="BR117" s="518"/>
      <c r="BS117" s="518"/>
      <c r="BT117" s="518"/>
      <c r="BU117" s="518"/>
    </row>
    <row r="118" spans="1:73" ht="30" x14ac:dyDescent="0.35">
      <c r="A118" s="270" t="s">
        <v>331</v>
      </c>
      <c r="B118" s="919" t="s">
        <v>161</v>
      </c>
      <c r="C118" s="921"/>
      <c r="D118" s="527"/>
      <c r="E118" s="528"/>
      <c r="F118" s="676"/>
      <c r="G118" s="676"/>
      <c r="H118" s="676"/>
      <c r="I118" s="676"/>
      <c r="J118" s="676"/>
      <c r="K118" s="676"/>
      <c r="L118" s="676"/>
      <c r="M118" s="676"/>
      <c r="N118" s="677"/>
      <c r="O118" s="157"/>
      <c r="P118" s="157"/>
      <c r="Q118" s="157"/>
      <c r="R118" s="157"/>
      <c r="S118" s="157"/>
      <c r="T118" s="157"/>
      <c r="U118" s="157"/>
      <c r="V118" s="157"/>
      <c r="W118" s="157"/>
      <c r="X118" s="157"/>
      <c r="Y118" s="157"/>
      <c r="Z118" s="157"/>
      <c r="AA118" s="157"/>
      <c r="AB118" s="157"/>
      <c r="AC118" s="157"/>
      <c r="AD118" s="157"/>
      <c r="AE118" s="157"/>
      <c r="AF118" s="157"/>
      <c r="AG118" s="157"/>
      <c r="AH118" s="157"/>
      <c r="AI118" s="157"/>
      <c r="AJ118" s="157"/>
      <c r="AK118" s="157"/>
      <c r="AL118" s="157"/>
      <c r="AM118" s="157"/>
      <c r="AN118" s="157"/>
      <c r="AO118" s="157"/>
      <c r="AP118" s="157"/>
      <c r="AQ118" s="157"/>
      <c r="AR118" s="157"/>
      <c r="AS118" s="157"/>
      <c r="AT118" s="157"/>
      <c r="AU118" s="157"/>
      <c r="AV118" s="157"/>
      <c r="AW118" s="157"/>
      <c r="AX118" s="157"/>
      <c r="AY118" s="157"/>
      <c r="AZ118" s="157"/>
      <c r="BA118" s="157"/>
      <c r="BB118" s="157"/>
      <c r="BC118" s="157"/>
      <c r="BD118" s="157"/>
      <c r="BE118" s="157"/>
      <c r="BF118" s="157"/>
      <c r="BG118" s="157"/>
      <c r="BH118" s="157"/>
      <c r="BI118" s="157"/>
      <c r="BJ118" s="157"/>
      <c r="BK118" s="157"/>
      <c r="BL118" s="157"/>
      <c r="BM118" s="157"/>
      <c r="BN118" s="157"/>
      <c r="BO118" s="157"/>
      <c r="BP118" s="157"/>
      <c r="BQ118" s="157"/>
      <c r="BR118" s="157"/>
      <c r="BS118" s="157"/>
      <c r="BT118" s="157"/>
      <c r="BU118" s="157"/>
    </row>
    <row r="119" spans="1:73" x14ac:dyDescent="0.35">
      <c r="A119" s="270" t="s">
        <v>332</v>
      </c>
      <c r="B119" s="920"/>
      <c r="C119" s="922"/>
      <c r="D119" s="529"/>
      <c r="E119" s="530"/>
      <c r="F119" s="676"/>
      <c r="G119" s="676"/>
      <c r="H119" s="676"/>
      <c r="I119" s="676"/>
      <c r="J119" s="676"/>
      <c r="K119" s="676"/>
      <c r="L119" s="676"/>
      <c r="M119" s="676"/>
      <c r="N119" s="675"/>
      <c r="O119" s="157"/>
      <c r="P119" s="157"/>
      <c r="Q119" s="157"/>
      <c r="R119" s="157"/>
      <c r="S119" s="157"/>
      <c r="T119" s="157"/>
      <c r="U119" s="157"/>
      <c r="V119" s="157"/>
      <c r="W119" s="157"/>
      <c r="X119" s="157"/>
      <c r="Y119" s="157"/>
      <c r="Z119" s="157"/>
      <c r="AA119" s="157"/>
      <c r="AB119" s="157"/>
      <c r="AC119" s="157"/>
      <c r="AD119" s="157"/>
      <c r="AE119" s="157"/>
      <c r="AF119" s="157"/>
      <c r="AG119" s="157"/>
      <c r="AH119" s="157"/>
      <c r="AI119" s="157"/>
      <c r="AJ119" s="157"/>
      <c r="AK119" s="157"/>
      <c r="AL119" s="157"/>
      <c r="AM119" s="157"/>
      <c r="AN119" s="157"/>
      <c r="AO119" s="157"/>
      <c r="AP119" s="157"/>
      <c r="AQ119" s="157"/>
      <c r="AR119" s="157"/>
      <c r="AS119" s="157"/>
      <c r="AT119" s="157"/>
      <c r="AU119" s="157"/>
      <c r="AV119" s="157"/>
      <c r="AW119" s="157"/>
      <c r="AX119" s="157"/>
      <c r="AY119" s="157"/>
      <c r="AZ119" s="157"/>
      <c r="BA119" s="157"/>
      <c r="BB119" s="157"/>
      <c r="BC119" s="157"/>
      <c r="BD119" s="157"/>
      <c r="BE119" s="157"/>
      <c r="BF119" s="157"/>
      <c r="BG119" s="157"/>
      <c r="BH119" s="157"/>
      <c r="BI119" s="157"/>
      <c r="BJ119" s="157"/>
      <c r="BK119" s="157"/>
      <c r="BL119" s="157"/>
      <c r="BM119" s="157"/>
      <c r="BN119" s="157"/>
      <c r="BO119" s="157"/>
      <c r="BP119" s="157"/>
      <c r="BQ119" s="157"/>
      <c r="BR119" s="157"/>
      <c r="BS119" s="157"/>
      <c r="BT119" s="157"/>
      <c r="BU119" s="157"/>
    </row>
    <row r="120" spans="1:73" x14ac:dyDescent="0.35">
      <c r="A120" s="270" t="s">
        <v>333</v>
      </c>
      <c r="B120" s="920"/>
      <c r="C120" s="516"/>
      <c r="D120" s="529"/>
      <c r="E120" s="530"/>
      <c r="F120" s="676"/>
      <c r="G120" s="676"/>
      <c r="H120" s="676"/>
      <c r="I120" s="676"/>
      <c r="J120" s="676"/>
      <c r="K120" s="676"/>
      <c r="L120" s="676"/>
      <c r="M120" s="676"/>
      <c r="N120" s="675"/>
      <c r="O120" s="157"/>
      <c r="P120" s="157"/>
      <c r="Q120" s="157"/>
      <c r="R120" s="157"/>
      <c r="S120" s="157"/>
      <c r="T120" s="157"/>
      <c r="U120" s="157"/>
      <c r="V120" s="157"/>
      <c r="W120" s="157"/>
      <c r="X120" s="157"/>
      <c r="Y120" s="157"/>
      <c r="Z120" s="157"/>
      <c r="AA120" s="157"/>
      <c r="AB120" s="157"/>
      <c r="AC120" s="157"/>
      <c r="AD120" s="157"/>
      <c r="AE120" s="157"/>
      <c r="AF120" s="157"/>
      <c r="AG120" s="157"/>
      <c r="AH120" s="157"/>
      <c r="AI120" s="157"/>
      <c r="AJ120" s="157"/>
      <c r="AK120" s="157"/>
      <c r="AL120" s="157"/>
      <c r="AM120" s="157"/>
      <c r="AN120" s="157"/>
      <c r="AO120" s="157"/>
      <c r="AP120" s="157"/>
      <c r="AQ120" s="157"/>
      <c r="AR120" s="157"/>
      <c r="AS120" s="157"/>
      <c r="AT120" s="157"/>
      <c r="AU120" s="157"/>
      <c r="AV120" s="157"/>
      <c r="AW120" s="157"/>
      <c r="AX120" s="157"/>
      <c r="AY120" s="157"/>
      <c r="AZ120" s="157"/>
      <c r="BA120" s="157"/>
      <c r="BB120" s="157"/>
      <c r="BC120" s="157"/>
      <c r="BD120" s="157"/>
      <c r="BE120" s="157"/>
      <c r="BF120" s="157"/>
      <c r="BG120" s="157"/>
      <c r="BH120" s="157"/>
      <c r="BI120" s="157"/>
      <c r="BJ120" s="157"/>
      <c r="BK120" s="157"/>
      <c r="BL120" s="157"/>
      <c r="BM120" s="157"/>
      <c r="BN120" s="157"/>
      <c r="BO120" s="157"/>
      <c r="BP120" s="157"/>
      <c r="BQ120" s="157"/>
      <c r="BR120" s="157"/>
      <c r="BS120" s="157"/>
      <c r="BT120" s="157"/>
      <c r="BU120" s="157"/>
    </row>
    <row r="121" spans="1:73" ht="15.6" thickBot="1" x14ac:dyDescent="0.4">
      <c r="A121" s="444" t="s">
        <v>334</v>
      </c>
      <c r="B121" s="445"/>
      <c r="C121" s="517"/>
      <c r="D121" s="531"/>
      <c r="E121" s="257"/>
      <c r="F121" s="678"/>
      <c r="G121" s="678"/>
      <c r="H121" s="678"/>
      <c r="I121" s="678"/>
      <c r="J121" s="678"/>
      <c r="K121" s="678"/>
      <c r="L121" s="678"/>
      <c r="M121" s="678"/>
      <c r="N121" s="679"/>
      <c r="O121" s="157"/>
      <c r="P121" s="157"/>
      <c r="Q121" s="157"/>
      <c r="R121" s="157"/>
      <c r="S121" s="157"/>
      <c r="T121" s="157"/>
      <c r="U121" s="157"/>
      <c r="V121" s="157"/>
      <c r="W121" s="157"/>
      <c r="X121" s="157"/>
      <c r="Y121" s="157"/>
      <c r="Z121" s="157"/>
      <c r="AA121" s="157"/>
      <c r="AB121" s="157"/>
      <c r="AC121" s="157"/>
      <c r="AD121" s="157"/>
      <c r="AE121" s="157"/>
      <c r="AF121" s="157"/>
      <c r="AG121" s="157"/>
      <c r="AH121" s="157"/>
      <c r="AI121" s="157"/>
      <c r="AJ121" s="157"/>
      <c r="AK121" s="157"/>
      <c r="AL121" s="157"/>
      <c r="AM121" s="157"/>
      <c r="AN121" s="157"/>
      <c r="AO121" s="157"/>
      <c r="AP121" s="157"/>
      <c r="AQ121" s="157"/>
      <c r="AR121" s="157"/>
      <c r="AS121" s="157"/>
      <c r="AT121" s="157"/>
      <c r="AU121" s="157"/>
      <c r="AV121" s="157"/>
      <c r="AW121" s="157"/>
      <c r="AX121" s="157"/>
      <c r="AY121" s="157"/>
      <c r="AZ121" s="157"/>
      <c r="BA121" s="157"/>
      <c r="BB121" s="157"/>
      <c r="BC121" s="157"/>
      <c r="BD121" s="157"/>
      <c r="BE121" s="157"/>
      <c r="BF121" s="157"/>
      <c r="BG121" s="157"/>
      <c r="BH121" s="157"/>
      <c r="BI121" s="157"/>
      <c r="BJ121" s="157"/>
      <c r="BK121" s="157"/>
      <c r="BL121" s="157"/>
      <c r="BM121" s="157"/>
      <c r="BN121" s="157"/>
      <c r="BO121" s="157"/>
      <c r="BP121" s="157"/>
      <c r="BQ121" s="157"/>
      <c r="BR121" s="157"/>
      <c r="BS121" s="157"/>
      <c r="BT121" s="157"/>
      <c r="BU121" s="157"/>
    </row>
    <row r="122" spans="1:73" x14ac:dyDescent="0.35">
      <c r="A122" s="184"/>
      <c r="B122" s="184"/>
      <c r="C122" s="184"/>
      <c r="D122" s="184"/>
      <c r="E122" s="184"/>
      <c r="F122" s="157"/>
      <c r="G122" s="157"/>
      <c r="H122" s="157"/>
      <c r="I122" s="157"/>
      <c r="J122" s="157"/>
      <c r="K122" s="157"/>
      <c r="L122" s="157"/>
      <c r="M122" s="157"/>
      <c r="N122" s="157"/>
      <c r="O122" s="157"/>
      <c r="P122" s="157"/>
      <c r="Q122" s="157"/>
      <c r="R122" s="157"/>
      <c r="S122" s="157"/>
      <c r="T122" s="157"/>
      <c r="U122" s="157"/>
      <c r="V122" s="157"/>
      <c r="W122" s="157"/>
      <c r="X122" s="157"/>
      <c r="Y122" s="157"/>
      <c r="Z122" s="157"/>
      <c r="AA122" s="157"/>
      <c r="AB122" s="157"/>
    </row>
    <row r="123" spans="1:73" x14ac:dyDescent="0.35">
      <c r="A123" s="184"/>
      <c r="B123" s="184"/>
      <c r="C123" s="184"/>
      <c r="D123" s="184"/>
      <c r="E123" s="184"/>
      <c r="F123" s="157"/>
      <c r="G123" s="157"/>
      <c r="H123" s="157"/>
      <c r="I123" s="157"/>
      <c r="J123" s="157"/>
      <c r="K123" s="157"/>
      <c r="L123" s="157"/>
      <c r="M123" s="157"/>
      <c r="N123" s="157"/>
      <c r="O123" s="157"/>
      <c r="P123" s="157"/>
      <c r="Q123" s="157"/>
      <c r="R123" s="157"/>
      <c r="S123" s="157"/>
      <c r="T123" s="157"/>
      <c r="U123" s="157"/>
      <c r="V123" s="157"/>
      <c r="W123" s="157"/>
      <c r="X123" s="157"/>
      <c r="Y123" s="157"/>
      <c r="Z123" s="157"/>
      <c r="AA123" s="157"/>
      <c r="AB123" s="157"/>
    </row>
    <row r="124" spans="1:73" x14ac:dyDescent="0.35">
      <c r="A124" s="184"/>
      <c r="B124" s="184"/>
      <c r="C124" s="184"/>
      <c r="D124" s="184"/>
      <c r="E124" s="184"/>
      <c r="F124" s="157"/>
      <c r="G124" s="157"/>
      <c r="H124" s="157"/>
      <c r="I124" s="157"/>
      <c r="J124" s="157"/>
      <c r="K124" s="157"/>
      <c r="L124" s="157"/>
      <c r="M124" s="157"/>
      <c r="N124" s="157"/>
      <c r="O124" s="157"/>
      <c r="P124" s="157"/>
      <c r="Q124" s="157"/>
      <c r="R124" s="157"/>
      <c r="S124" s="157"/>
      <c r="T124" s="157"/>
      <c r="U124" s="157"/>
      <c r="V124" s="157"/>
      <c r="W124" s="157"/>
      <c r="X124" s="157"/>
      <c r="Y124" s="157"/>
      <c r="Z124" s="157"/>
      <c r="AA124" s="157"/>
      <c r="AB124" s="157"/>
    </row>
    <row r="125" spans="1:73" x14ac:dyDescent="0.35">
      <c r="A125" s="184"/>
      <c r="B125" s="184"/>
      <c r="C125" s="184"/>
      <c r="D125" s="184"/>
      <c r="E125" s="184"/>
      <c r="F125" s="157"/>
      <c r="G125" s="157"/>
      <c r="H125" s="157"/>
      <c r="I125" s="157"/>
      <c r="J125" s="157"/>
      <c r="K125" s="157"/>
      <c r="L125" s="157"/>
      <c r="M125" s="157"/>
      <c r="N125" s="157"/>
      <c r="O125" s="157"/>
      <c r="P125" s="157"/>
      <c r="Q125" s="157"/>
      <c r="R125" s="157"/>
      <c r="S125" s="157"/>
      <c r="T125" s="157"/>
      <c r="U125" s="157"/>
      <c r="V125" s="157"/>
      <c r="W125" s="157"/>
      <c r="X125" s="157"/>
      <c r="Y125" s="157"/>
      <c r="Z125" s="157"/>
      <c r="AA125" s="157"/>
      <c r="AB125" s="157"/>
    </row>
    <row r="126" spans="1:73" x14ac:dyDescent="0.35">
      <c r="A126" s="184"/>
      <c r="B126" s="184"/>
      <c r="C126" s="184"/>
      <c r="D126" s="184"/>
      <c r="E126" s="184"/>
      <c r="F126" s="157"/>
      <c r="G126" s="157"/>
      <c r="H126" s="157"/>
      <c r="I126" s="157"/>
      <c r="J126" s="157"/>
      <c r="K126" s="157"/>
      <c r="L126" s="157"/>
      <c r="M126" s="157"/>
      <c r="N126" s="157"/>
      <c r="O126" s="157"/>
      <c r="P126" s="157"/>
      <c r="Q126" s="157"/>
      <c r="R126" s="157"/>
      <c r="S126" s="157"/>
      <c r="T126" s="157"/>
      <c r="U126" s="157"/>
      <c r="V126" s="157"/>
      <c r="W126" s="157"/>
      <c r="X126" s="157"/>
      <c r="Y126" s="157"/>
      <c r="Z126" s="157"/>
      <c r="AA126" s="157"/>
      <c r="AB126" s="157"/>
    </row>
    <row r="127" spans="1:73" x14ac:dyDescent="0.35">
      <c r="A127" s="184"/>
      <c r="B127" s="184"/>
      <c r="C127" s="184"/>
      <c r="D127" s="184"/>
      <c r="E127" s="184"/>
      <c r="F127" s="157"/>
      <c r="G127" s="157"/>
      <c r="H127" s="157"/>
      <c r="I127" s="157"/>
      <c r="J127" s="157"/>
      <c r="K127" s="157"/>
      <c r="L127" s="157"/>
      <c r="M127" s="157"/>
      <c r="N127" s="157"/>
      <c r="O127" s="157"/>
      <c r="P127" s="157"/>
      <c r="Q127" s="157"/>
      <c r="R127" s="157"/>
      <c r="S127" s="157"/>
      <c r="T127" s="157"/>
      <c r="U127" s="157"/>
      <c r="V127" s="157"/>
      <c r="W127" s="157"/>
      <c r="X127" s="157"/>
      <c r="Y127" s="157"/>
      <c r="Z127" s="157"/>
      <c r="AA127" s="157"/>
      <c r="AB127" s="157"/>
    </row>
    <row r="128" spans="1:73" x14ac:dyDescent="0.35">
      <c r="A128" s="184"/>
      <c r="B128" s="184"/>
      <c r="C128" s="184"/>
      <c r="D128" s="184"/>
      <c r="E128" s="184"/>
      <c r="F128" s="157"/>
      <c r="G128" s="157"/>
      <c r="H128" s="157"/>
      <c r="I128" s="157"/>
      <c r="J128" s="157"/>
      <c r="K128" s="157"/>
      <c r="L128" s="157"/>
      <c r="M128" s="157"/>
      <c r="N128" s="157"/>
      <c r="O128" s="157"/>
      <c r="P128" s="157"/>
      <c r="Q128" s="157"/>
      <c r="R128" s="157"/>
      <c r="S128" s="157"/>
      <c r="T128" s="157"/>
      <c r="U128" s="157"/>
      <c r="V128" s="157"/>
      <c r="W128" s="157"/>
      <c r="X128" s="157"/>
      <c r="Y128" s="157"/>
      <c r="Z128" s="157"/>
      <c r="AA128" s="157"/>
      <c r="AB128" s="157"/>
    </row>
    <row r="129" spans="1:28" x14ac:dyDescent="0.35">
      <c r="A129" s="184"/>
      <c r="B129" s="184"/>
      <c r="C129" s="184"/>
      <c r="D129" s="184"/>
      <c r="E129" s="184"/>
      <c r="F129" s="157"/>
      <c r="G129" s="157"/>
      <c r="H129" s="157"/>
      <c r="I129" s="157"/>
      <c r="J129" s="157"/>
      <c r="K129" s="157"/>
      <c r="L129" s="157"/>
      <c r="M129" s="157"/>
      <c r="N129" s="157"/>
      <c r="O129" s="157"/>
      <c r="P129" s="157"/>
      <c r="Q129" s="157"/>
      <c r="R129" s="157"/>
      <c r="S129" s="157"/>
      <c r="T129" s="157"/>
      <c r="U129" s="157"/>
      <c r="V129" s="157"/>
      <c r="W129" s="157"/>
      <c r="X129" s="157"/>
      <c r="Y129" s="157"/>
      <c r="Z129" s="157"/>
      <c r="AA129" s="157"/>
      <c r="AB129" s="157"/>
    </row>
    <row r="130" spans="1:28" x14ac:dyDescent="0.35">
      <c r="A130" s="184"/>
      <c r="B130" s="184"/>
      <c r="C130" s="184"/>
      <c r="D130" s="184"/>
      <c r="E130" s="184"/>
      <c r="F130" s="157"/>
      <c r="G130" s="157"/>
      <c r="H130" s="157"/>
      <c r="I130" s="157"/>
      <c r="J130" s="157"/>
      <c r="K130" s="157"/>
      <c r="L130" s="157"/>
      <c r="M130" s="157"/>
      <c r="N130" s="157"/>
      <c r="O130" s="157"/>
      <c r="P130" s="157"/>
      <c r="Q130" s="157"/>
      <c r="R130" s="157"/>
      <c r="S130" s="157"/>
      <c r="T130" s="157"/>
      <c r="U130" s="157"/>
      <c r="V130" s="157"/>
      <c r="W130" s="157"/>
      <c r="X130" s="157"/>
      <c r="Y130" s="157"/>
      <c r="Z130" s="157"/>
      <c r="AA130" s="157"/>
      <c r="AB130" s="157"/>
    </row>
    <row r="131" spans="1:28" x14ac:dyDescent="0.35">
      <c r="A131" s="184"/>
      <c r="B131" s="184"/>
      <c r="C131" s="184"/>
      <c r="D131" s="184"/>
      <c r="E131" s="184"/>
      <c r="F131" s="157"/>
      <c r="G131" s="157"/>
      <c r="H131" s="157"/>
      <c r="I131" s="157"/>
      <c r="J131" s="157"/>
      <c r="K131" s="157"/>
      <c r="L131" s="157"/>
      <c r="M131" s="157"/>
      <c r="N131" s="157"/>
      <c r="O131" s="157"/>
      <c r="P131" s="157"/>
      <c r="Q131" s="157"/>
      <c r="R131" s="157"/>
      <c r="S131" s="157"/>
      <c r="T131" s="157"/>
      <c r="U131" s="157"/>
      <c r="V131" s="157"/>
      <c r="W131" s="157"/>
      <c r="X131" s="157"/>
      <c r="Y131" s="157"/>
      <c r="Z131" s="157"/>
      <c r="AA131" s="157"/>
      <c r="AB131" s="157"/>
    </row>
    <row r="132" spans="1:28" x14ac:dyDescent="0.35">
      <c r="A132" s="184"/>
      <c r="B132" s="184"/>
      <c r="C132" s="184"/>
      <c r="D132" s="184"/>
      <c r="E132" s="184"/>
      <c r="F132" s="157"/>
      <c r="G132" s="157"/>
      <c r="H132" s="157"/>
      <c r="I132" s="157"/>
      <c r="J132" s="157"/>
      <c r="K132" s="157"/>
      <c r="L132" s="157"/>
      <c r="M132" s="157"/>
      <c r="N132" s="157"/>
      <c r="O132" s="157"/>
      <c r="P132" s="157"/>
      <c r="Q132" s="157"/>
      <c r="R132" s="157"/>
      <c r="S132" s="157"/>
      <c r="T132" s="157"/>
      <c r="U132" s="157"/>
      <c r="V132" s="157"/>
      <c r="W132" s="157"/>
      <c r="X132" s="157"/>
      <c r="Y132" s="157"/>
      <c r="Z132" s="157"/>
      <c r="AA132" s="157"/>
      <c r="AB132" s="157"/>
    </row>
    <row r="133" spans="1:28" x14ac:dyDescent="0.35">
      <c r="A133" s="184"/>
      <c r="B133" s="184"/>
      <c r="C133" s="184"/>
      <c r="D133" s="184"/>
      <c r="E133" s="184"/>
      <c r="F133" s="157"/>
      <c r="G133" s="157"/>
      <c r="H133" s="157"/>
      <c r="I133" s="157"/>
      <c r="J133" s="157"/>
      <c r="K133" s="157"/>
      <c r="L133" s="157"/>
      <c r="M133" s="157"/>
      <c r="N133" s="157"/>
      <c r="O133" s="157"/>
      <c r="P133" s="157"/>
      <c r="Q133" s="157"/>
      <c r="R133" s="157"/>
      <c r="S133" s="157"/>
      <c r="T133" s="157"/>
      <c r="U133" s="157"/>
      <c r="V133" s="157"/>
      <c r="W133" s="157"/>
      <c r="X133" s="157"/>
      <c r="Y133" s="157"/>
      <c r="Z133" s="157"/>
      <c r="AA133" s="157"/>
      <c r="AB133" s="157"/>
    </row>
    <row r="134" spans="1:28" x14ac:dyDescent="0.35">
      <c r="A134" s="184"/>
      <c r="B134" s="184"/>
      <c r="C134" s="184"/>
      <c r="D134" s="184"/>
      <c r="E134" s="184"/>
      <c r="F134" s="157"/>
      <c r="G134" s="157"/>
      <c r="H134" s="157"/>
      <c r="I134" s="157"/>
      <c r="J134" s="157"/>
      <c r="K134" s="157"/>
      <c r="L134" s="157"/>
      <c r="M134" s="157"/>
      <c r="N134" s="157"/>
      <c r="O134" s="157"/>
      <c r="P134" s="157"/>
      <c r="Q134" s="157"/>
      <c r="R134" s="157"/>
      <c r="S134" s="157"/>
      <c r="T134" s="157"/>
      <c r="U134" s="157"/>
      <c r="V134" s="157"/>
      <c r="W134" s="157"/>
      <c r="X134" s="157"/>
      <c r="Y134" s="157"/>
      <c r="Z134" s="157"/>
      <c r="AA134" s="157"/>
      <c r="AB134" s="157"/>
    </row>
    <row r="135" spans="1:28" x14ac:dyDescent="0.35">
      <c r="A135" s="184"/>
      <c r="B135" s="184"/>
      <c r="C135" s="184"/>
      <c r="D135" s="184"/>
      <c r="E135" s="184"/>
      <c r="F135" s="157"/>
      <c r="G135" s="157"/>
      <c r="H135" s="157"/>
      <c r="I135" s="157"/>
      <c r="J135" s="157"/>
      <c r="K135" s="157"/>
      <c r="L135" s="157"/>
      <c r="M135" s="157"/>
      <c r="N135" s="157"/>
      <c r="O135" s="157"/>
      <c r="P135" s="157"/>
      <c r="Q135" s="157"/>
      <c r="R135" s="157"/>
      <c r="S135" s="157"/>
      <c r="T135" s="157"/>
      <c r="U135" s="157"/>
      <c r="V135" s="157"/>
      <c r="W135" s="157"/>
      <c r="X135" s="157"/>
      <c r="Y135" s="157"/>
      <c r="Z135" s="157"/>
      <c r="AA135" s="157"/>
      <c r="AB135" s="157"/>
    </row>
    <row r="136" spans="1:28" x14ac:dyDescent="0.35">
      <c r="A136" s="184"/>
      <c r="B136" s="184"/>
      <c r="C136" s="184"/>
      <c r="D136" s="184"/>
      <c r="E136" s="184"/>
      <c r="F136" s="157"/>
      <c r="G136" s="157"/>
      <c r="H136" s="157"/>
      <c r="I136" s="157"/>
      <c r="J136" s="157"/>
      <c r="K136" s="157"/>
      <c r="L136" s="157"/>
      <c r="M136" s="157"/>
      <c r="N136" s="157"/>
      <c r="O136" s="157"/>
      <c r="P136" s="157"/>
      <c r="Q136" s="157"/>
      <c r="R136" s="157"/>
      <c r="S136" s="157"/>
      <c r="T136" s="157"/>
      <c r="U136" s="157"/>
      <c r="V136" s="157"/>
      <c r="W136" s="157"/>
      <c r="X136" s="157"/>
      <c r="Y136" s="157"/>
      <c r="Z136" s="157"/>
      <c r="AA136" s="157"/>
      <c r="AB136" s="157"/>
    </row>
    <row r="137" spans="1:28" x14ac:dyDescent="0.35">
      <c r="A137" s="184"/>
      <c r="B137" s="184"/>
      <c r="C137" s="184"/>
      <c r="D137" s="184"/>
      <c r="E137" s="184"/>
      <c r="F137" s="157"/>
      <c r="G137" s="157"/>
      <c r="H137" s="157"/>
      <c r="I137" s="157"/>
      <c r="J137" s="157"/>
      <c r="K137" s="157"/>
      <c r="L137" s="157"/>
      <c r="M137" s="157"/>
      <c r="N137" s="157"/>
      <c r="O137" s="157"/>
      <c r="P137" s="157"/>
      <c r="Q137" s="157"/>
      <c r="R137" s="157"/>
      <c r="S137" s="157"/>
      <c r="T137" s="157"/>
      <c r="U137" s="157"/>
      <c r="V137" s="157"/>
      <c r="W137" s="157"/>
      <c r="X137" s="157"/>
      <c r="Y137" s="157"/>
      <c r="Z137" s="157"/>
      <c r="AA137" s="157"/>
      <c r="AB137" s="157"/>
    </row>
    <row r="138" spans="1:28" x14ac:dyDescent="0.35">
      <c r="A138" s="184"/>
      <c r="B138" s="184"/>
      <c r="C138" s="184"/>
      <c r="D138" s="184"/>
      <c r="E138" s="184"/>
      <c r="F138" s="157"/>
      <c r="G138" s="157"/>
      <c r="H138" s="157"/>
      <c r="I138" s="157"/>
      <c r="J138" s="157"/>
      <c r="K138" s="157"/>
      <c r="L138" s="157"/>
      <c r="M138" s="157"/>
      <c r="N138" s="157"/>
      <c r="O138" s="157"/>
      <c r="P138" s="157"/>
      <c r="Q138" s="157"/>
      <c r="R138" s="157"/>
      <c r="S138" s="157"/>
      <c r="T138" s="157"/>
      <c r="U138" s="157"/>
      <c r="V138" s="157"/>
      <c r="W138" s="157"/>
      <c r="X138" s="157"/>
      <c r="Y138" s="157"/>
      <c r="Z138" s="157"/>
      <c r="AA138" s="157"/>
      <c r="AB138" s="157"/>
    </row>
    <row r="139" spans="1:28" x14ac:dyDescent="0.35">
      <c r="A139" s="184"/>
      <c r="B139" s="184"/>
      <c r="C139" s="184"/>
      <c r="D139" s="184"/>
      <c r="E139" s="184"/>
      <c r="F139" s="157"/>
      <c r="G139" s="157"/>
      <c r="H139" s="157"/>
      <c r="I139" s="157"/>
      <c r="J139" s="157"/>
      <c r="K139" s="157"/>
      <c r="L139" s="157"/>
      <c r="M139" s="157"/>
      <c r="N139" s="157"/>
      <c r="O139" s="157"/>
      <c r="P139" s="157"/>
      <c r="Q139" s="157"/>
      <c r="R139" s="157"/>
      <c r="S139" s="157"/>
      <c r="T139" s="157"/>
      <c r="U139" s="157"/>
      <c r="V139" s="157"/>
      <c r="W139" s="157"/>
      <c r="X139" s="157"/>
      <c r="Y139" s="157"/>
      <c r="Z139" s="157"/>
      <c r="AA139" s="157"/>
      <c r="AB139" s="157"/>
    </row>
    <row r="140" spans="1:28" x14ac:dyDescent="0.35">
      <c r="A140" s="184"/>
      <c r="B140" s="184"/>
      <c r="C140" s="184"/>
      <c r="D140" s="184"/>
      <c r="E140" s="184"/>
      <c r="F140" s="157"/>
      <c r="G140" s="157"/>
      <c r="H140" s="157"/>
      <c r="I140" s="157"/>
      <c r="J140" s="157"/>
      <c r="K140" s="157"/>
      <c r="L140" s="157"/>
      <c r="M140" s="157"/>
      <c r="N140" s="157"/>
      <c r="O140" s="157"/>
      <c r="P140" s="157"/>
      <c r="Q140" s="157"/>
      <c r="R140" s="157"/>
      <c r="S140" s="157"/>
      <c r="T140" s="157"/>
      <c r="U140" s="157"/>
      <c r="V140" s="157"/>
      <c r="W140" s="157"/>
      <c r="X140" s="157"/>
      <c r="Y140" s="157"/>
      <c r="Z140" s="157"/>
      <c r="AA140" s="157"/>
      <c r="AB140" s="157"/>
    </row>
    <row r="141" spans="1:28" x14ac:dyDescent="0.35">
      <c r="A141" s="184"/>
      <c r="B141" s="184"/>
      <c r="C141" s="184"/>
      <c r="D141" s="184"/>
      <c r="E141" s="184"/>
      <c r="F141" s="157"/>
      <c r="G141" s="157"/>
      <c r="H141" s="157"/>
      <c r="I141" s="157"/>
      <c r="J141" s="157"/>
      <c r="K141" s="157"/>
      <c r="L141" s="157"/>
      <c r="M141" s="157"/>
      <c r="N141" s="157"/>
      <c r="O141" s="157"/>
      <c r="P141" s="157"/>
      <c r="Q141" s="157"/>
      <c r="R141" s="157"/>
      <c r="S141" s="157"/>
      <c r="T141" s="157"/>
      <c r="U141" s="157"/>
      <c r="V141" s="157"/>
      <c r="W141" s="157"/>
      <c r="X141" s="157"/>
      <c r="Y141" s="157"/>
      <c r="Z141" s="157"/>
      <c r="AA141" s="157"/>
      <c r="AB141" s="157"/>
    </row>
    <row r="142" spans="1:28" x14ac:dyDescent="0.35">
      <c r="A142" s="184"/>
      <c r="B142" s="184"/>
      <c r="C142" s="184"/>
      <c r="D142" s="184"/>
      <c r="E142" s="184"/>
      <c r="F142" s="157"/>
      <c r="G142" s="157"/>
      <c r="H142" s="157"/>
      <c r="I142" s="157"/>
      <c r="J142" s="157"/>
      <c r="K142" s="157"/>
      <c r="L142" s="157"/>
      <c r="M142" s="157"/>
      <c r="N142" s="157"/>
      <c r="O142" s="157"/>
      <c r="P142" s="157"/>
      <c r="Q142" s="157"/>
      <c r="R142" s="157"/>
      <c r="S142" s="157"/>
      <c r="T142" s="157"/>
      <c r="U142" s="157"/>
      <c r="V142" s="157"/>
      <c r="W142" s="157"/>
      <c r="X142" s="157"/>
      <c r="Y142" s="157"/>
      <c r="Z142" s="157"/>
      <c r="AA142" s="157"/>
      <c r="AB142" s="157"/>
    </row>
    <row r="143" spans="1:28" x14ac:dyDescent="0.35">
      <c r="A143" s="184"/>
      <c r="B143" s="184"/>
      <c r="C143" s="184"/>
      <c r="D143" s="184"/>
      <c r="E143" s="184"/>
      <c r="F143" s="157"/>
      <c r="G143" s="157"/>
      <c r="H143" s="157"/>
      <c r="I143" s="157"/>
      <c r="J143" s="157"/>
      <c r="K143" s="157"/>
      <c r="L143" s="157"/>
      <c r="M143" s="157"/>
      <c r="N143" s="157"/>
      <c r="O143" s="157"/>
      <c r="P143" s="157"/>
      <c r="Q143" s="157"/>
      <c r="R143" s="157"/>
      <c r="S143" s="157"/>
      <c r="T143" s="157"/>
      <c r="U143" s="157"/>
      <c r="V143" s="157"/>
      <c r="W143" s="157"/>
      <c r="X143" s="157"/>
      <c r="Y143" s="157"/>
      <c r="Z143" s="157"/>
      <c r="AA143" s="157"/>
      <c r="AB143" s="157"/>
    </row>
    <row r="144" spans="1:28" x14ac:dyDescent="0.35">
      <c r="A144" s="184"/>
      <c r="B144" s="184"/>
      <c r="C144" s="184"/>
      <c r="D144" s="184"/>
      <c r="E144" s="184"/>
      <c r="F144" s="157"/>
      <c r="G144" s="157"/>
      <c r="H144" s="157"/>
      <c r="I144" s="157"/>
      <c r="J144" s="157"/>
      <c r="K144" s="157"/>
      <c r="L144" s="157"/>
      <c r="M144" s="157"/>
      <c r="N144" s="157"/>
      <c r="O144" s="157"/>
      <c r="P144" s="157"/>
      <c r="Q144" s="157"/>
      <c r="R144" s="157"/>
      <c r="S144" s="157"/>
      <c r="T144" s="157"/>
      <c r="U144" s="157"/>
      <c r="V144" s="157"/>
      <c r="W144" s="157"/>
      <c r="X144" s="157"/>
      <c r="Y144" s="157"/>
      <c r="Z144" s="157"/>
      <c r="AA144" s="157"/>
      <c r="AB144" s="157"/>
    </row>
    <row r="145" spans="1:28" x14ac:dyDescent="0.35">
      <c r="A145" s="184"/>
      <c r="B145" s="184"/>
      <c r="C145" s="184"/>
      <c r="D145" s="184"/>
      <c r="E145" s="184"/>
      <c r="F145" s="157"/>
      <c r="G145" s="157"/>
      <c r="H145" s="157"/>
      <c r="I145" s="157"/>
      <c r="J145" s="157"/>
      <c r="K145" s="157"/>
      <c r="L145" s="157"/>
      <c r="M145" s="157"/>
      <c r="N145" s="157"/>
      <c r="O145" s="157"/>
      <c r="P145" s="157"/>
      <c r="Q145" s="157"/>
      <c r="R145" s="157"/>
      <c r="S145" s="157"/>
      <c r="T145" s="157"/>
      <c r="U145" s="157"/>
      <c r="V145" s="157"/>
      <c r="W145" s="157"/>
      <c r="X145" s="157"/>
      <c r="Y145" s="157"/>
      <c r="Z145" s="157"/>
      <c r="AA145" s="157"/>
      <c r="AB145" s="157"/>
    </row>
    <row r="146" spans="1:28" x14ac:dyDescent="0.35">
      <c r="A146" s="184"/>
      <c r="B146" s="184"/>
      <c r="C146" s="184"/>
      <c r="D146" s="184"/>
      <c r="E146" s="184"/>
      <c r="F146" s="157"/>
      <c r="G146" s="157"/>
      <c r="H146" s="157"/>
      <c r="I146" s="157"/>
      <c r="J146" s="157"/>
      <c r="K146" s="157"/>
      <c r="L146" s="157"/>
      <c r="M146" s="157"/>
      <c r="N146" s="157"/>
      <c r="O146" s="157"/>
      <c r="P146" s="157"/>
      <c r="Q146" s="157"/>
      <c r="R146" s="157"/>
      <c r="S146" s="157"/>
      <c r="T146" s="157"/>
      <c r="U146" s="157"/>
      <c r="V146" s="157"/>
      <c r="W146" s="157"/>
      <c r="X146" s="157"/>
      <c r="Y146" s="157"/>
      <c r="Z146" s="157"/>
      <c r="AA146" s="157"/>
      <c r="AB146" s="157"/>
    </row>
    <row r="147" spans="1:28" x14ac:dyDescent="0.35">
      <c r="A147" s="184"/>
      <c r="B147" s="184"/>
      <c r="C147" s="184"/>
      <c r="D147" s="184"/>
      <c r="E147" s="184"/>
      <c r="F147" s="157"/>
      <c r="G147" s="157"/>
      <c r="H147" s="157"/>
      <c r="I147" s="157"/>
      <c r="J147" s="157"/>
      <c r="K147" s="157"/>
      <c r="L147" s="157"/>
      <c r="M147" s="157"/>
      <c r="N147" s="157"/>
      <c r="O147" s="157"/>
      <c r="P147" s="157"/>
      <c r="Q147" s="157"/>
      <c r="R147" s="157"/>
      <c r="S147" s="157"/>
      <c r="T147" s="157"/>
      <c r="U147" s="157"/>
      <c r="V147" s="157"/>
      <c r="W147" s="157"/>
      <c r="X147" s="157"/>
      <c r="Y147" s="157"/>
      <c r="Z147" s="157"/>
      <c r="AA147" s="157"/>
      <c r="AB147" s="157"/>
    </row>
    <row r="148" spans="1:28" x14ac:dyDescent="0.35">
      <c r="A148" s="184"/>
      <c r="B148" s="184"/>
      <c r="C148" s="184"/>
      <c r="D148" s="184"/>
      <c r="E148" s="184"/>
      <c r="F148" s="157"/>
      <c r="G148" s="157"/>
      <c r="H148" s="157"/>
      <c r="I148" s="157"/>
      <c r="J148" s="157"/>
      <c r="K148" s="157"/>
      <c r="L148" s="157"/>
      <c r="M148" s="157"/>
      <c r="N148" s="157"/>
      <c r="O148" s="157"/>
      <c r="P148" s="157"/>
      <c r="Q148" s="157"/>
      <c r="R148" s="157"/>
      <c r="S148" s="157"/>
      <c r="T148" s="157"/>
      <c r="U148" s="157"/>
      <c r="V148" s="157"/>
      <c r="W148" s="157"/>
      <c r="X148" s="157"/>
      <c r="Y148" s="157"/>
      <c r="Z148" s="157"/>
      <c r="AA148" s="157"/>
      <c r="AB148" s="157"/>
    </row>
    <row r="149" spans="1:28" x14ac:dyDescent="0.35">
      <c r="A149" s="184"/>
      <c r="B149" s="184"/>
      <c r="C149" s="184"/>
      <c r="D149" s="184"/>
      <c r="E149" s="184"/>
      <c r="F149" s="157"/>
      <c r="G149" s="157"/>
      <c r="H149" s="157"/>
      <c r="I149" s="157"/>
      <c r="J149" s="157"/>
      <c r="K149" s="157"/>
      <c r="L149" s="157"/>
      <c r="M149" s="157"/>
      <c r="N149" s="157"/>
      <c r="O149" s="157"/>
      <c r="P149" s="157"/>
      <c r="Q149" s="157"/>
      <c r="R149" s="157"/>
      <c r="S149" s="157"/>
      <c r="T149" s="157"/>
      <c r="U149" s="157"/>
      <c r="V149" s="157"/>
      <c r="W149" s="157"/>
      <c r="X149" s="157"/>
      <c r="Y149" s="157"/>
      <c r="Z149" s="157"/>
      <c r="AA149" s="157"/>
      <c r="AB149" s="157"/>
    </row>
    <row r="150" spans="1:28" x14ac:dyDescent="0.35">
      <c r="A150" s="184"/>
      <c r="B150" s="184"/>
      <c r="C150" s="184"/>
      <c r="D150" s="184"/>
      <c r="E150" s="184"/>
      <c r="F150" s="157"/>
      <c r="G150" s="157"/>
      <c r="H150" s="157"/>
      <c r="I150" s="157"/>
      <c r="J150" s="157"/>
      <c r="K150" s="157"/>
      <c r="L150" s="157"/>
      <c r="M150" s="157"/>
      <c r="N150" s="157"/>
      <c r="O150" s="157"/>
      <c r="P150" s="157"/>
      <c r="Q150" s="157"/>
      <c r="R150" s="157"/>
      <c r="S150" s="157"/>
      <c r="T150" s="157"/>
      <c r="U150" s="157"/>
      <c r="V150" s="157"/>
      <c r="W150" s="157"/>
      <c r="X150" s="157"/>
      <c r="Y150" s="157"/>
      <c r="Z150" s="157"/>
      <c r="AA150" s="157"/>
      <c r="AB150" s="157"/>
    </row>
    <row r="151" spans="1:28" x14ac:dyDescent="0.35">
      <c r="A151" s="184"/>
      <c r="B151" s="184"/>
      <c r="C151" s="184"/>
      <c r="D151" s="184"/>
      <c r="E151" s="184"/>
      <c r="F151" s="157"/>
      <c r="G151" s="157"/>
      <c r="H151" s="157"/>
      <c r="I151" s="157"/>
      <c r="J151" s="157"/>
      <c r="K151" s="157"/>
      <c r="L151" s="157"/>
      <c r="M151" s="157"/>
      <c r="N151" s="157"/>
      <c r="O151" s="157"/>
      <c r="P151" s="157"/>
      <c r="Q151" s="157"/>
      <c r="R151" s="157"/>
      <c r="S151" s="157"/>
      <c r="T151" s="157"/>
      <c r="U151" s="157"/>
      <c r="V151" s="157"/>
      <c r="W151" s="157"/>
      <c r="X151" s="157"/>
      <c r="Y151" s="157"/>
      <c r="Z151" s="157"/>
      <c r="AA151" s="157"/>
      <c r="AB151" s="157"/>
    </row>
    <row r="152" spans="1:28" x14ac:dyDescent="0.35">
      <c r="A152" s="184"/>
      <c r="B152" s="184"/>
      <c r="C152" s="184"/>
      <c r="D152" s="184"/>
      <c r="E152" s="184"/>
      <c r="F152" s="157"/>
      <c r="G152" s="157"/>
      <c r="H152" s="157"/>
      <c r="I152" s="157"/>
      <c r="J152" s="157"/>
      <c r="K152" s="157"/>
      <c r="L152" s="157"/>
      <c r="M152" s="157"/>
      <c r="N152" s="157"/>
      <c r="O152" s="157"/>
      <c r="P152" s="157"/>
      <c r="Q152" s="157"/>
      <c r="R152" s="157"/>
      <c r="S152" s="157"/>
      <c r="T152" s="157"/>
      <c r="U152" s="157"/>
      <c r="V152" s="157"/>
      <c r="W152" s="157"/>
      <c r="X152" s="157"/>
      <c r="Y152" s="157"/>
      <c r="Z152" s="157"/>
      <c r="AA152" s="157"/>
      <c r="AB152" s="157"/>
    </row>
    <row r="153" spans="1:28" x14ac:dyDescent="0.35">
      <c r="A153" s="184"/>
      <c r="B153" s="184"/>
      <c r="C153" s="184"/>
      <c r="D153" s="184"/>
      <c r="E153" s="184"/>
      <c r="F153" s="157"/>
      <c r="G153" s="157"/>
      <c r="H153" s="157"/>
      <c r="I153" s="157"/>
      <c r="J153" s="157"/>
      <c r="K153" s="157"/>
      <c r="L153" s="157"/>
      <c r="M153" s="157"/>
      <c r="N153" s="157"/>
      <c r="O153" s="157"/>
      <c r="P153" s="157"/>
      <c r="Q153" s="157"/>
      <c r="R153" s="157"/>
      <c r="S153" s="157"/>
      <c r="T153" s="157"/>
      <c r="U153" s="157"/>
      <c r="V153" s="157"/>
      <c r="W153" s="157"/>
      <c r="X153" s="157"/>
      <c r="Y153" s="157"/>
      <c r="Z153" s="157"/>
      <c r="AA153" s="157"/>
      <c r="AB153" s="157"/>
    </row>
    <row r="154" spans="1:28" x14ac:dyDescent="0.35">
      <c r="A154" s="184"/>
      <c r="B154" s="184"/>
      <c r="C154" s="184"/>
      <c r="D154" s="184"/>
      <c r="E154" s="184"/>
      <c r="F154" s="157"/>
      <c r="G154" s="157"/>
      <c r="H154" s="157"/>
      <c r="I154" s="157"/>
      <c r="J154" s="157"/>
      <c r="K154" s="157"/>
      <c r="L154" s="157"/>
      <c r="M154" s="157"/>
      <c r="N154" s="157"/>
      <c r="O154" s="157"/>
      <c r="P154" s="157"/>
      <c r="Q154" s="157"/>
      <c r="R154" s="157"/>
      <c r="S154" s="157"/>
      <c r="T154" s="157"/>
      <c r="U154" s="157"/>
      <c r="V154" s="157"/>
      <c r="W154" s="157"/>
      <c r="X154" s="157"/>
      <c r="Y154" s="157"/>
      <c r="Z154" s="157"/>
      <c r="AA154" s="157"/>
      <c r="AB154" s="157"/>
    </row>
    <row r="155" spans="1:28" x14ac:dyDescent="0.35">
      <c r="A155" s="184"/>
      <c r="B155" s="184"/>
      <c r="C155" s="184"/>
      <c r="D155" s="184"/>
      <c r="E155" s="184"/>
      <c r="F155" s="157"/>
      <c r="G155" s="157"/>
      <c r="H155" s="157"/>
      <c r="I155" s="157"/>
      <c r="J155" s="157"/>
      <c r="K155" s="157"/>
      <c r="L155" s="157"/>
      <c r="M155" s="157"/>
      <c r="N155" s="157"/>
      <c r="O155" s="157"/>
      <c r="P155" s="157"/>
      <c r="Q155" s="157"/>
      <c r="R155" s="157"/>
      <c r="S155" s="157"/>
      <c r="T155" s="157"/>
      <c r="U155" s="157"/>
      <c r="V155" s="157"/>
      <c r="W155" s="157"/>
      <c r="X155" s="157"/>
      <c r="Y155" s="157"/>
      <c r="Z155" s="157"/>
      <c r="AA155" s="157"/>
      <c r="AB155" s="157"/>
    </row>
    <row r="156" spans="1:28" x14ac:dyDescent="0.35">
      <c r="A156" s="184"/>
      <c r="B156" s="184"/>
      <c r="C156" s="184"/>
      <c r="D156" s="184"/>
      <c r="E156" s="184"/>
      <c r="F156" s="157"/>
      <c r="G156" s="157"/>
      <c r="H156" s="157"/>
      <c r="I156" s="157"/>
      <c r="J156" s="157"/>
      <c r="K156" s="157"/>
      <c r="L156" s="157"/>
      <c r="M156" s="157"/>
      <c r="N156" s="157"/>
      <c r="O156" s="157"/>
      <c r="P156" s="157"/>
      <c r="Q156" s="157"/>
      <c r="R156" s="157"/>
      <c r="S156" s="157"/>
      <c r="T156" s="157"/>
      <c r="U156" s="157"/>
      <c r="V156" s="157"/>
      <c r="W156" s="157"/>
      <c r="X156" s="157"/>
      <c r="Y156" s="157"/>
      <c r="Z156" s="157"/>
      <c r="AA156" s="157"/>
      <c r="AB156" s="157"/>
    </row>
    <row r="157" spans="1:28" x14ac:dyDescent="0.35">
      <c r="A157" s="184"/>
      <c r="B157" s="184"/>
      <c r="C157" s="184"/>
      <c r="D157" s="184"/>
      <c r="E157" s="184"/>
      <c r="F157" s="157"/>
      <c r="G157" s="157"/>
      <c r="H157" s="157"/>
      <c r="I157" s="157"/>
      <c r="J157" s="157"/>
      <c r="K157" s="157"/>
      <c r="L157" s="157"/>
      <c r="M157" s="157"/>
      <c r="N157" s="157"/>
      <c r="O157" s="157"/>
      <c r="P157" s="157"/>
      <c r="Q157" s="157"/>
      <c r="R157" s="157"/>
      <c r="S157" s="157"/>
      <c r="T157" s="157"/>
      <c r="U157" s="157"/>
      <c r="V157" s="157"/>
      <c r="W157" s="157"/>
      <c r="X157" s="157"/>
      <c r="Y157" s="157"/>
      <c r="Z157" s="157"/>
      <c r="AA157" s="157"/>
      <c r="AB157" s="157"/>
    </row>
    <row r="158" spans="1:28" x14ac:dyDescent="0.35">
      <c r="A158" s="184"/>
      <c r="B158" s="184"/>
      <c r="C158" s="184"/>
      <c r="D158" s="184"/>
      <c r="E158" s="184"/>
      <c r="F158" s="157"/>
      <c r="G158" s="157"/>
      <c r="H158" s="157"/>
      <c r="I158" s="157"/>
      <c r="J158" s="157"/>
      <c r="K158" s="157"/>
      <c r="L158" s="157"/>
      <c r="M158" s="157"/>
      <c r="N158" s="157"/>
      <c r="O158" s="157"/>
      <c r="P158" s="157"/>
      <c r="Q158" s="157"/>
      <c r="R158" s="157"/>
      <c r="S158" s="157"/>
      <c r="T158" s="157"/>
      <c r="U158" s="157"/>
      <c r="V158" s="157"/>
      <c r="W158" s="157"/>
      <c r="X158" s="157"/>
      <c r="Y158" s="157"/>
      <c r="Z158" s="157"/>
      <c r="AA158" s="157"/>
      <c r="AB158" s="157"/>
    </row>
    <row r="159" spans="1:28" x14ac:dyDescent="0.35">
      <c r="A159" s="184"/>
      <c r="B159" s="184"/>
      <c r="C159" s="184"/>
      <c r="D159" s="184"/>
      <c r="E159" s="184"/>
      <c r="F159" s="157"/>
      <c r="G159" s="157"/>
      <c r="H159" s="157"/>
      <c r="I159" s="157"/>
      <c r="J159" s="157"/>
      <c r="K159" s="157"/>
      <c r="L159" s="157"/>
      <c r="M159" s="157"/>
      <c r="N159" s="157"/>
      <c r="O159" s="157"/>
      <c r="P159" s="157"/>
      <c r="Q159" s="157"/>
      <c r="R159" s="157"/>
      <c r="S159" s="157"/>
      <c r="T159" s="157"/>
      <c r="U159" s="157"/>
      <c r="V159" s="157"/>
      <c r="W159" s="157"/>
      <c r="X159" s="157"/>
      <c r="Y159" s="157"/>
      <c r="Z159" s="157"/>
      <c r="AA159" s="157"/>
      <c r="AB159" s="157"/>
    </row>
    <row r="160" spans="1:28" x14ac:dyDescent="0.35">
      <c r="A160" s="184"/>
      <c r="B160" s="184"/>
      <c r="C160" s="184"/>
      <c r="D160" s="184"/>
      <c r="E160" s="184"/>
      <c r="F160" s="157"/>
      <c r="G160" s="157"/>
      <c r="H160" s="157"/>
      <c r="I160" s="157"/>
      <c r="J160" s="157"/>
      <c r="K160" s="157"/>
      <c r="L160" s="157"/>
      <c r="M160" s="157"/>
      <c r="N160" s="157"/>
      <c r="O160" s="157"/>
      <c r="P160" s="157"/>
      <c r="Q160" s="157"/>
      <c r="R160" s="157"/>
      <c r="S160" s="157"/>
      <c r="T160" s="157"/>
      <c r="U160" s="157"/>
      <c r="V160" s="157"/>
      <c r="W160" s="157"/>
      <c r="X160" s="157"/>
      <c r="Y160" s="157"/>
      <c r="Z160" s="157"/>
      <c r="AA160" s="157"/>
      <c r="AB160" s="157"/>
    </row>
    <row r="161" spans="1:28" x14ac:dyDescent="0.35">
      <c r="A161" s="184"/>
      <c r="B161" s="184"/>
      <c r="C161" s="184"/>
      <c r="D161" s="184"/>
      <c r="E161" s="184"/>
      <c r="F161" s="157"/>
      <c r="G161" s="157"/>
      <c r="H161" s="157"/>
      <c r="I161" s="157"/>
      <c r="J161" s="157"/>
      <c r="K161" s="157"/>
      <c r="L161" s="157"/>
      <c r="M161" s="157"/>
      <c r="N161" s="157"/>
      <c r="O161" s="157"/>
      <c r="P161" s="157"/>
      <c r="Q161" s="157"/>
      <c r="R161" s="157"/>
      <c r="S161" s="157"/>
      <c r="T161" s="157"/>
      <c r="U161" s="157"/>
      <c r="V161" s="157"/>
      <c r="W161" s="157"/>
      <c r="X161" s="157"/>
      <c r="Y161" s="157"/>
      <c r="Z161" s="157"/>
      <c r="AA161" s="157"/>
      <c r="AB161" s="157"/>
    </row>
    <row r="162" spans="1:28" x14ac:dyDescent="0.35">
      <c r="A162" s="184"/>
      <c r="B162" s="184"/>
      <c r="C162" s="184"/>
      <c r="D162" s="184"/>
      <c r="E162" s="184"/>
      <c r="F162" s="157"/>
      <c r="G162" s="157"/>
      <c r="H162" s="157"/>
      <c r="I162" s="157"/>
      <c r="J162" s="157"/>
      <c r="K162" s="157"/>
      <c r="L162" s="157"/>
      <c r="M162" s="157"/>
      <c r="N162" s="157"/>
      <c r="O162" s="157"/>
      <c r="P162" s="157"/>
      <c r="Q162" s="157"/>
      <c r="R162" s="157"/>
      <c r="S162" s="157"/>
      <c r="T162" s="157"/>
      <c r="U162" s="157"/>
      <c r="V162" s="157"/>
      <c r="W162" s="157"/>
      <c r="X162" s="157"/>
      <c r="Y162" s="157"/>
      <c r="Z162" s="157"/>
      <c r="AA162" s="157"/>
      <c r="AB162" s="157"/>
    </row>
    <row r="163" spans="1:28" x14ac:dyDescent="0.35">
      <c r="A163" s="184"/>
      <c r="B163" s="184"/>
      <c r="C163" s="184"/>
      <c r="D163" s="184"/>
      <c r="E163" s="184"/>
      <c r="F163" s="157"/>
      <c r="G163" s="157"/>
      <c r="H163" s="157"/>
      <c r="I163" s="157"/>
      <c r="J163" s="157"/>
      <c r="K163" s="157"/>
      <c r="L163" s="157"/>
      <c r="M163" s="157"/>
      <c r="N163" s="157"/>
      <c r="O163" s="157"/>
      <c r="P163" s="157"/>
      <c r="Q163" s="157"/>
      <c r="R163" s="157"/>
      <c r="S163" s="157"/>
      <c r="T163" s="157"/>
      <c r="U163" s="157"/>
      <c r="V163" s="157"/>
      <c r="W163" s="157"/>
      <c r="X163" s="157"/>
      <c r="Y163" s="157"/>
      <c r="Z163" s="157"/>
      <c r="AA163" s="157"/>
      <c r="AB163" s="157"/>
    </row>
    <row r="164" spans="1:28" x14ac:dyDescent="0.35">
      <c r="A164" s="184"/>
      <c r="B164" s="184"/>
      <c r="C164" s="184"/>
      <c r="D164" s="184"/>
      <c r="E164" s="184"/>
      <c r="F164" s="157"/>
      <c r="G164" s="157"/>
      <c r="H164" s="157"/>
      <c r="I164" s="157"/>
      <c r="J164" s="157"/>
      <c r="K164" s="157"/>
      <c r="L164" s="157"/>
      <c r="M164" s="157"/>
      <c r="N164" s="157"/>
      <c r="O164" s="157"/>
      <c r="P164" s="157"/>
      <c r="Q164" s="157"/>
      <c r="R164" s="157"/>
      <c r="S164" s="157"/>
      <c r="T164" s="157"/>
      <c r="U164" s="157"/>
      <c r="V164" s="157"/>
      <c r="W164" s="157"/>
      <c r="X164" s="157"/>
      <c r="Y164" s="157"/>
      <c r="Z164" s="157"/>
      <c r="AA164" s="157"/>
      <c r="AB164" s="157"/>
    </row>
    <row r="165" spans="1:28" x14ac:dyDescent="0.35">
      <c r="A165" s="184"/>
      <c r="B165" s="184"/>
      <c r="C165" s="184"/>
      <c r="D165" s="184"/>
      <c r="E165" s="184"/>
      <c r="F165" s="157"/>
      <c r="G165" s="157"/>
      <c r="H165" s="157"/>
      <c r="I165" s="157"/>
      <c r="J165" s="157"/>
      <c r="K165" s="157"/>
      <c r="L165" s="157"/>
      <c r="M165" s="157"/>
      <c r="N165" s="157"/>
      <c r="O165" s="157"/>
      <c r="P165" s="157"/>
      <c r="Q165" s="157"/>
      <c r="R165" s="157"/>
      <c r="S165" s="157"/>
      <c r="T165" s="157"/>
      <c r="U165" s="157"/>
      <c r="V165" s="157"/>
      <c r="W165" s="157"/>
      <c r="X165" s="157"/>
      <c r="Y165" s="157"/>
      <c r="Z165" s="157"/>
      <c r="AA165" s="157"/>
      <c r="AB165" s="157"/>
    </row>
    <row r="166" spans="1:28" x14ac:dyDescent="0.35">
      <c r="A166" s="184"/>
      <c r="B166" s="184"/>
      <c r="C166" s="184"/>
      <c r="D166" s="184"/>
      <c r="E166" s="184"/>
      <c r="F166" s="157"/>
      <c r="G166" s="157"/>
      <c r="H166" s="157"/>
      <c r="I166" s="157"/>
      <c r="J166" s="157"/>
      <c r="K166" s="157"/>
      <c r="L166" s="157"/>
      <c r="M166" s="157"/>
      <c r="N166" s="157"/>
      <c r="O166" s="157"/>
      <c r="P166" s="157"/>
      <c r="Q166" s="157"/>
      <c r="R166" s="157"/>
      <c r="S166" s="157"/>
      <c r="T166" s="157"/>
      <c r="U166" s="157"/>
      <c r="V166" s="157"/>
      <c r="W166" s="157"/>
      <c r="X166" s="157"/>
      <c r="Y166" s="157"/>
      <c r="Z166" s="157"/>
      <c r="AA166" s="157"/>
      <c r="AB166" s="157"/>
    </row>
    <row r="167" spans="1:28" x14ac:dyDescent="0.35">
      <c r="A167" s="184"/>
      <c r="B167" s="184"/>
      <c r="C167" s="184"/>
      <c r="D167" s="184"/>
      <c r="E167" s="184"/>
      <c r="F167" s="157"/>
      <c r="G167" s="157"/>
      <c r="H167" s="157"/>
      <c r="I167" s="157"/>
      <c r="J167" s="157"/>
      <c r="K167" s="157"/>
      <c r="L167" s="157"/>
      <c r="M167" s="157"/>
      <c r="N167" s="157"/>
      <c r="O167" s="157"/>
      <c r="P167" s="157"/>
      <c r="Q167" s="157"/>
      <c r="R167" s="157"/>
      <c r="S167" s="157"/>
      <c r="T167" s="157"/>
      <c r="U167" s="157"/>
      <c r="V167" s="157"/>
      <c r="W167" s="157"/>
      <c r="X167" s="157"/>
      <c r="Y167" s="157"/>
      <c r="Z167" s="157"/>
      <c r="AA167" s="157"/>
      <c r="AB167" s="157"/>
    </row>
    <row r="168" spans="1:28" x14ac:dyDescent="0.35">
      <c r="A168" s="184"/>
      <c r="B168" s="184"/>
      <c r="C168" s="184"/>
      <c r="D168" s="184"/>
      <c r="E168" s="184"/>
      <c r="F168" s="157"/>
      <c r="G168" s="157"/>
      <c r="H168" s="157"/>
      <c r="I168" s="157"/>
      <c r="J168" s="157"/>
      <c r="K168" s="157"/>
      <c r="L168" s="157"/>
      <c r="M168" s="157"/>
      <c r="N168" s="157"/>
      <c r="O168" s="157"/>
      <c r="P168" s="157"/>
      <c r="Q168" s="157"/>
      <c r="R168" s="157"/>
      <c r="S168" s="157"/>
      <c r="T168" s="157"/>
      <c r="U168" s="157"/>
      <c r="V168" s="157"/>
      <c r="W168" s="157"/>
      <c r="X168" s="157"/>
      <c r="Y168" s="157"/>
      <c r="Z168" s="157"/>
      <c r="AA168" s="157"/>
      <c r="AB168" s="157"/>
    </row>
    <row r="169" spans="1:28" x14ac:dyDescent="0.35">
      <c r="A169" s="184"/>
      <c r="B169" s="184"/>
      <c r="C169" s="184"/>
      <c r="D169" s="184"/>
      <c r="E169" s="184"/>
      <c r="F169" s="157"/>
      <c r="G169" s="157"/>
      <c r="H169" s="157"/>
      <c r="I169" s="157"/>
      <c r="J169" s="157"/>
      <c r="K169" s="157"/>
      <c r="L169" s="157"/>
      <c r="M169" s="157"/>
      <c r="N169" s="157"/>
      <c r="O169" s="157"/>
      <c r="P169" s="157"/>
      <c r="Q169" s="157"/>
      <c r="R169" s="157"/>
      <c r="S169" s="157"/>
      <c r="T169" s="157"/>
      <c r="U169" s="157"/>
      <c r="V169" s="157"/>
      <c r="W169" s="157"/>
      <c r="X169" s="157"/>
      <c r="Y169" s="157"/>
      <c r="Z169" s="157"/>
      <c r="AA169" s="157"/>
      <c r="AB169" s="157"/>
    </row>
    <row r="170" spans="1:28" x14ac:dyDescent="0.35">
      <c r="A170" s="184"/>
      <c r="B170" s="184"/>
      <c r="C170" s="184"/>
      <c r="D170" s="184"/>
      <c r="E170" s="184"/>
      <c r="F170" s="157"/>
      <c r="G170" s="157"/>
      <c r="H170" s="157"/>
      <c r="I170" s="157"/>
      <c r="J170" s="157"/>
      <c r="K170" s="157"/>
      <c r="L170" s="157"/>
      <c r="M170" s="157"/>
      <c r="N170" s="157"/>
      <c r="O170" s="157"/>
      <c r="P170" s="157"/>
      <c r="Q170" s="157"/>
      <c r="R170" s="157"/>
      <c r="S170" s="157"/>
      <c r="T170" s="157"/>
      <c r="U170" s="157"/>
      <c r="V170" s="157"/>
      <c r="W170" s="157"/>
      <c r="X170" s="157"/>
      <c r="Y170" s="157"/>
      <c r="Z170" s="157"/>
      <c r="AA170" s="157"/>
      <c r="AB170" s="157"/>
    </row>
    <row r="171" spans="1:28" x14ac:dyDescent="0.35">
      <c r="A171" s="184"/>
      <c r="B171" s="184"/>
      <c r="C171" s="184"/>
      <c r="D171" s="184"/>
      <c r="E171" s="184"/>
      <c r="F171" s="157"/>
      <c r="G171" s="157"/>
      <c r="H171" s="157"/>
      <c r="I171" s="157"/>
      <c r="J171" s="157"/>
      <c r="K171" s="157"/>
      <c r="L171" s="157"/>
      <c r="M171" s="157"/>
      <c r="N171" s="157"/>
      <c r="O171" s="157"/>
      <c r="P171" s="157"/>
      <c r="Q171" s="157"/>
      <c r="R171" s="157"/>
      <c r="S171" s="157"/>
      <c r="T171" s="157"/>
      <c r="U171" s="157"/>
      <c r="V171" s="157"/>
      <c r="W171" s="157"/>
      <c r="X171" s="157"/>
      <c r="Y171" s="157"/>
      <c r="Z171" s="157"/>
      <c r="AA171" s="157"/>
      <c r="AB171" s="157"/>
    </row>
    <row r="172" spans="1:28" x14ac:dyDescent="0.35">
      <c r="A172" s="184"/>
      <c r="B172" s="184"/>
      <c r="C172" s="184"/>
      <c r="D172" s="184"/>
      <c r="E172" s="184"/>
      <c r="F172" s="157"/>
      <c r="G172" s="157"/>
      <c r="H172" s="157"/>
      <c r="I172" s="157"/>
      <c r="J172" s="157"/>
      <c r="K172" s="157"/>
      <c r="L172" s="157"/>
      <c r="M172" s="157"/>
      <c r="N172" s="157"/>
      <c r="O172" s="157"/>
      <c r="P172" s="157"/>
      <c r="Q172" s="157"/>
      <c r="R172" s="157"/>
      <c r="S172" s="157"/>
      <c r="T172" s="157"/>
      <c r="U172" s="157"/>
      <c r="V172" s="157"/>
      <c r="W172" s="157"/>
      <c r="X172" s="157"/>
      <c r="Y172" s="157"/>
      <c r="Z172" s="157"/>
      <c r="AA172" s="157"/>
      <c r="AB172" s="157"/>
    </row>
    <row r="173" spans="1:28" x14ac:dyDescent="0.35">
      <c r="A173" s="184"/>
      <c r="B173" s="184"/>
      <c r="C173" s="184"/>
      <c r="D173" s="184"/>
      <c r="E173" s="184"/>
      <c r="F173" s="157"/>
      <c r="G173" s="157"/>
      <c r="H173" s="157"/>
      <c r="I173" s="157"/>
      <c r="J173" s="157"/>
      <c r="K173" s="157"/>
      <c r="L173" s="157"/>
      <c r="M173" s="157"/>
      <c r="N173" s="157"/>
      <c r="O173" s="157"/>
      <c r="P173" s="157"/>
      <c r="Q173" s="157"/>
      <c r="R173" s="157"/>
      <c r="S173" s="157"/>
      <c r="T173" s="157"/>
      <c r="U173" s="157"/>
      <c r="V173" s="157"/>
      <c r="W173" s="157"/>
      <c r="X173" s="157"/>
      <c r="Y173" s="157"/>
      <c r="Z173" s="157"/>
      <c r="AA173" s="157"/>
      <c r="AB173" s="157"/>
    </row>
    <row r="174" spans="1:28" x14ac:dyDescent="0.35">
      <c r="A174" s="184"/>
      <c r="B174" s="184"/>
      <c r="C174" s="184"/>
      <c r="D174" s="184"/>
      <c r="E174" s="184"/>
      <c r="F174" s="157"/>
      <c r="G174" s="157"/>
      <c r="H174" s="157"/>
      <c r="I174" s="157"/>
      <c r="J174" s="157"/>
      <c r="K174" s="157"/>
      <c r="L174" s="157"/>
      <c r="M174" s="157"/>
      <c r="N174" s="157"/>
      <c r="O174" s="157"/>
      <c r="P174" s="157"/>
      <c r="Q174" s="157"/>
      <c r="R174" s="157"/>
      <c r="S174" s="157"/>
      <c r="T174" s="157"/>
      <c r="U174" s="157"/>
      <c r="V174" s="157"/>
      <c r="W174" s="157"/>
      <c r="X174" s="157"/>
      <c r="Y174" s="157"/>
      <c r="Z174" s="157"/>
      <c r="AA174" s="157"/>
      <c r="AB174" s="157"/>
    </row>
    <row r="175" spans="1:28" x14ac:dyDescent="0.35">
      <c r="A175" s="184"/>
      <c r="B175" s="184"/>
      <c r="C175" s="184"/>
      <c r="D175" s="184"/>
      <c r="E175" s="184"/>
      <c r="F175" s="157"/>
      <c r="G175" s="157"/>
      <c r="H175" s="157"/>
      <c r="I175" s="157"/>
      <c r="J175" s="157"/>
      <c r="K175" s="157"/>
      <c r="L175" s="157"/>
      <c r="M175" s="157"/>
      <c r="N175" s="157"/>
      <c r="O175" s="157"/>
      <c r="P175" s="157"/>
      <c r="Q175" s="157"/>
      <c r="R175" s="157"/>
      <c r="S175" s="157"/>
      <c r="T175" s="157"/>
      <c r="U175" s="157"/>
      <c r="V175" s="157"/>
      <c r="W175" s="157"/>
      <c r="X175" s="157"/>
      <c r="Y175" s="157"/>
      <c r="Z175" s="157"/>
      <c r="AA175" s="157"/>
      <c r="AB175" s="157"/>
    </row>
    <row r="176" spans="1:28" x14ac:dyDescent="0.35">
      <c r="A176" s="184"/>
      <c r="B176" s="184"/>
      <c r="C176" s="184"/>
      <c r="D176" s="184"/>
      <c r="E176" s="184"/>
      <c r="F176" s="157"/>
      <c r="G176" s="157"/>
      <c r="H176" s="157"/>
      <c r="I176" s="157"/>
      <c r="J176" s="157"/>
      <c r="K176" s="157"/>
      <c r="L176" s="157"/>
      <c r="M176" s="157"/>
      <c r="N176" s="157"/>
      <c r="O176" s="157"/>
      <c r="P176" s="157"/>
      <c r="Q176" s="157"/>
      <c r="R176" s="157"/>
      <c r="S176" s="157"/>
      <c r="T176" s="157"/>
      <c r="U176" s="157"/>
      <c r="V176" s="157"/>
      <c r="W176" s="157"/>
      <c r="X176" s="157"/>
      <c r="Y176" s="157"/>
      <c r="Z176" s="157"/>
      <c r="AA176" s="157"/>
      <c r="AB176" s="157"/>
    </row>
    <row r="177" spans="1:28" x14ac:dyDescent="0.35">
      <c r="A177" s="184"/>
      <c r="B177" s="184"/>
      <c r="C177" s="184"/>
      <c r="D177" s="184"/>
      <c r="E177" s="184"/>
      <c r="F177" s="157"/>
      <c r="G177" s="157"/>
      <c r="H177" s="157"/>
      <c r="I177" s="157"/>
      <c r="J177" s="157"/>
      <c r="K177" s="157"/>
      <c r="L177" s="157"/>
      <c r="M177" s="157"/>
      <c r="N177" s="157"/>
      <c r="O177" s="157"/>
      <c r="P177" s="157"/>
      <c r="Q177" s="157"/>
      <c r="R177" s="157"/>
      <c r="S177" s="157"/>
      <c r="T177" s="157"/>
      <c r="U177" s="157"/>
      <c r="V177" s="157"/>
      <c r="W177" s="157"/>
      <c r="X177" s="157"/>
      <c r="Y177" s="157"/>
      <c r="Z177" s="157"/>
      <c r="AA177" s="157"/>
      <c r="AB177" s="157"/>
    </row>
    <row r="178" spans="1:28" x14ac:dyDescent="0.35">
      <c r="A178" s="184"/>
      <c r="B178" s="184"/>
      <c r="C178" s="184"/>
      <c r="D178" s="184"/>
      <c r="E178" s="184"/>
      <c r="F178" s="157"/>
      <c r="G178" s="157"/>
      <c r="H178" s="157"/>
      <c r="I178" s="157"/>
      <c r="J178" s="157"/>
      <c r="K178" s="157"/>
      <c r="L178" s="157"/>
      <c r="M178" s="157"/>
      <c r="N178" s="157"/>
      <c r="O178" s="157"/>
      <c r="P178" s="157"/>
      <c r="Q178" s="157"/>
      <c r="R178" s="157"/>
      <c r="S178" s="157"/>
      <c r="T178" s="157"/>
      <c r="U178" s="157"/>
      <c r="V178" s="157"/>
      <c r="W178" s="157"/>
      <c r="X178" s="157"/>
      <c r="Y178" s="157"/>
      <c r="Z178" s="157"/>
      <c r="AA178" s="157"/>
      <c r="AB178" s="157"/>
    </row>
    <row r="179" spans="1:28" x14ac:dyDescent="0.35">
      <c r="A179" s="184"/>
      <c r="B179" s="184"/>
      <c r="C179" s="184"/>
      <c r="D179" s="184"/>
      <c r="E179" s="184"/>
      <c r="F179" s="157"/>
      <c r="G179" s="157"/>
      <c r="H179" s="157"/>
      <c r="I179" s="157"/>
      <c r="J179" s="157"/>
      <c r="K179" s="157"/>
      <c r="L179" s="157"/>
      <c r="M179" s="157"/>
      <c r="N179" s="157"/>
      <c r="O179" s="157"/>
      <c r="P179" s="157"/>
      <c r="Q179" s="157"/>
      <c r="R179" s="157"/>
      <c r="S179" s="157"/>
      <c r="T179" s="157"/>
      <c r="U179" s="157"/>
      <c r="V179" s="157"/>
      <c r="W179" s="157"/>
      <c r="X179" s="157"/>
      <c r="Y179" s="157"/>
      <c r="Z179" s="157"/>
      <c r="AA179" s="157"/>
      <c r="AB179" s="157"/>
    </row>
    <row r="180" spans="1:28" x14ac:dyDescent="0.35">
      <c r="A180" s="184"/>
      <c r="B180" s="184"/>
      <c r="C180" s="184"/>
      <c r="D180" s="184"/>
      <c r="E180" s="184"/>
      <c r="F180" s="157"/>
      <c r="G180" s="157"/>
      <c r="H180" s="157"/>
      <c r="I180" s="157"/>
      <c r="J180" s="157"/>
      <c r="K180" s="157"/>
      <c r="L180" s="157"/>
      <c r="M180" s="157"/>
      <c r="N180" s="157"/>
      <c r="O180" s="157"/>
      <c r="P180" s="157"/>
      <c r="Q180" s="157"/>
      <c r="R180" s="157"/>
      <c r="S180" s="157"/>
      <c r="T180" s="157"/>
      <c r="U180" s="157"/>
      <c r="V180" s="157"/>
      <c r="W180" s="157"/>
      <c r="X180" s="157"/>
      <c r="Y180" s="157"/>
      <c r="Z180" s="157"/>
      <c r="AA180" s="157"/>
      <c r="AB180" s="157"/>
    </row>
    <row r="181" spans="1:28" x14ac:dyDescent="0.35">
      <c r="A181" s="184"/>
      <c r="B181" s="184"/>
      <c r="C181" s="184"/>
      <c r="D181" s="184"/>
      <c r="E181" s="184"/>
      <c r="F181" s="157"/>
      <c r="G181" s="157"/>
      <c r="H181" s="157"/>
      <c r="I181" s="157"/>
      <c r="J181" s="157"/>
      <c r="K181" s="157"/>
      <c r="L181" s="157"/>
      <c r="M181" s="157"/>
      <c r="N181" s="157"/>
      <c r="O181" s="157"/>
      <c r="P181" s="157"/>
      <c r="Q181" s="157"/>
      <c r="R181" s="157"/>
      <c r="S181" s="157"/>
      <c r="T181" s="157"/>
      <c r="U181" s="157"/>
      <c r="V181" s="157"/>
      <c r="W181" s="157"/>
      <c r="X181" s="157"/>
      <c r="Y181" s="157"/>
      <c r="Z181" s="157"/>
      <c r="AA181" s="157"/>
      <c r="AB181" s="157"/>
    </row>
    <row r="182" spans="1:28" x14ac:dyDescent="0.35">
      <c r="A182" s="184"/>
      <c r="B182" s="184"/>
      <c r="C182" s="184"/>
      <c r="D182" s="184"/>
      <c r="E182" s="184"/>
      <c r="F182" s="157"/>
      <c r="G182" s="157"/>
      <c r="H182" s="157"/>
      <c r="I182" s="157"/>
      <c r="J182" s="157"/>
      <c r="K182" s="157"/>
      <c r="L182" s="157"/>
      <c r="M182" s="157"/>
      <c r="N182" s="157"/>
      <c r="O182" s="157"/>
      <c r="P182" s="157"/>
      <c r="Q182" s="157"/>
      <c r="R182" s="157"/>
      <c r="S182" s="157"/>
      <c r="T182" s="157"/>
      <c r="U182" s="157"/>
      <c r="V182" s="157"/>
      <c r="W182" s="157"/>
      <c r="X182" s="157"/>
      <c r="Y182" s="157"/>
      <c r="Z182" s="157"/>
      <c r="AA182" s="157"/>
      <c r="AB182" s="157"/>
    </row>
    <row r="183" spans="1:28" x14ac:dyDescent="0.35">
      <c r="A183" s="184"/>
      <c r="B183" s="184"/>
      <c r="C183" s="184"/>
      <c r="D183" s="184"/>
      <c r="E183" s="184"/>
      <c r="F183" s="157"/>
      <c r="G183" s="157"/>
      <c r="H183" s="157"/>
      <c r="I183" s="157"/>
      <c r="J183" s="157"/>
      <c r="K183" s="157"/>
      <c r="L183" s="157"/>
      <c r="M183" s="157"/>
      <c r="N183" s="157"/>
      <c r="O183" s="157"/>
      <c r="P183" s="157"/>
      <c r="Q183" s="157"/>
      <c r="R183" s="157"/>
      <c r="S183" s="157"/>
      <c r="T183" s="157"/>
      <c r="U183" s="157"/>
      <c r="V183" s="157"/>
      <c r="W183" s="157"/>
      <c r="X183" s="157"/>
      <c r="Y183" s="157"/>
      <c r="Z183" s="157"/>
      <c r="AA183" s="157"/>
      <c r="AB183" s="157"/>
    </row>
    <row r="184" spans="1:28" x14ac:dyDescent="0.35">
      <c r="A184" s="184"/>
      <c r="B184" s="184"/>
      <c r="C184" s="184"/>
      <c r="D184" s="184"/>
      <c r="E184" s="184"/>
      <c r="F184" s="157"/>
      <c r="G184" s="157"/>
      <c r="H184" s="157"/>
      <c r="I184" s="157"/>
      <c r="J184" s="157"/>
      <c r="K184" s="157"/>
      <c r="L184" s="157"/>
      <c r="M184" s="157"/>
      <c r="N184" s="157"/>
      <c r="O184" s="157"/>
      <c r="P184" s="157"/>
      <c r="Q184" s="157"/>
      <c r="R184" s="157"/>
      <c r="S184" s="157"/>
      <c r="T184" s="157"/>
      <c r="U184" s="157"/>
      <c r="V184" s="157"/>
      <c r="W184" s="157"/>
      <c r="X184" s="157"/>
      <c r="Y184" s="157"/>
      <c r="Z184" s="157"/>
      <c r="AA184" s="157"/>
      <c r="AB184" s="157"/>
    </row>
    <row r="185" spans="1:28" x14ac:dyDescent="0.35">
      <c r="A185" s="184"/>
      <c r="B185" s="184"/>
      <c r="C185" s="184"/>
      <c r="D185" s="184"/>
      <c r="E185" s="184"/>
      <c r="F185" s="157"/>
      <c r="G185" s="157"/>
      <c r="H185" s="157"/>
      <c r="I185" s="157"/>
      <c r="J185" s="157"/>
      <c r="K185" s="157"/>
      <c r="L185" s="157"/>
      <c r="M185" s="157"/>
      <c r="N185" s="157"/>
      <c r="O185" s="157"/>
      <c r="P185" s="157"/>
      <c r="Q185" s="157"/>
      <c r="R185" s="157"/>
      <c r="S185" s="157"/>
      <c r="T185" s="157"/>
      <c r="U185" s="157"/>
      <c r="V185" s="157"/>
      <c r="W185" s="157"/>
      <c r="X185" s="157"/>
      <c r="Y185" s="157"/>
      <c r="Z185" s="157"/>
      <c r="AA185" s="157"/>
      <c r="AB185" s="157"/>
    </row>
    <row r="186" spans="1:28" x14ac:dyDescent="0.35">
      <c r="A186" s="184"/>
      <c r="B186" s="184"/>
      <c r="C186" s="184"/>
      <c r="D186" s="184"/>
      <c r="E186" s="184"/>
      <c r="F186" s="157"/>
      <c r="G186" s="157"/>
      <c r="H186" s="157"/>
      <c r="I186" s="157"/>
      <c r="J186" s="157"/>
      <c r="K186" s="157"/>
      <c r="L186" s="157"/>
      <c r="M186" s="157"/>
      <c r="N186" s="157"/>
      <c r="O186" s="157"/>
      <c r="P186" s="157"/>
      <c r="Q186" s="157"/>
      <c r="R186" s="157"/>
      <c r="S186" s="157"/>
      <c r="T186" s="157"/>
      <c r="U186" s="157"/>
      <c r="V186" s="157"/>
      <c r="W186" s="157"/>
      <c r="X186" s="157"/>
      <c r="Y186" s="157"/>
      <c r="Z186" s="157"/>
      <c r="AA186" s="157"/>
      <c r="AB186" s="157"/>
    </row>
    <row r="187" spans="1:28" x14ac:dyDescent="0.35">
      <c r="A187" s="184"/>
      <c r="B187" s="184"/>
      <c r="C187" s="184"/>
      <c r="D187" s="184"/>
      <c r="E187" s="184"/>
      <c r="F187" s="157"/>
      <c r="G187" s="157"/>
      <c r="H187" s="157"/>
      <c r="I187" s="157"/>
      <c r="J187" s="157"/>
      <c r="K187" s="157"/>
      <c r="L187" s="157"/>
      <c r="M187" s="157"/>
      <c r="N187" s="157"/>
      <c r="O187" s="157"/>
      <c r="P187" s="157"/>
      <c r="Q187" s="157"/>
      <c r="R187" s="157"/>
      <c r="S187" s="157"/>
      <c r="T187" s="157"/>
      <c r="U187" s="157"/>
      <c r="V187" s="157"/>
      <c r="W187" s="157"/>
      <c r="X187" s="157"/>
      <c r="Y187" s="157"/>
      <c r="Z187" s="157"/>
      <c r="AA187" s="157"/>
      <c r="AB187" s="157"/>
    </row>
    <row r="188" spans="1:28" x14ac:dyDescent="0.35">
      <c r="A188" s="184"/>
      <c r="B188" s="184"/>
      <c r="C188" s="184"/>
      <c r="D188" s="184"/>
      <c r="E188" s="184"/>
      <c r="F188" s="157"/>
      <c r="G188" s="157"/>
      <c r="H188" s="157"/>
      <c r="I188" s="157"/>
      <c r="J188" s="157"/>
      <c r="K188" s="157"/>
      <c r="L188" s="157"/>
      <c r="M188" s="157"/>
      <c r="N188" s="157"/>
      <c r="O188" s="157"/>
      <c r="P188" s="157"/>
      <c r="Q188" s="157"/>
      <c r="R188" s="157"/>
      <c r="S188" s="157"/>
      <c r="T188" s="157"/>
      <c r="U188" s="157"/>
      <c r="V188" s="157"/>
      <c r="W188" s="157"/>
      <c r="X188" s="157"/>
      <c r="Y188" s="157"/>
      <c r="Z188" s="157"/>
      <c r="AA188" s="157"/>
      <c r="AB188" s="157"/>
    </row>
    <row r="189" spans="1:28" x14ac:dyDescent="0.35">
      <c r="A189" s="184"/>
      <c r="B189" s="184"/>
      <c r="C189" s="184"/>
      <c r="D189" s="184"/>
      <c r="E189" s="184"/>
      <c r="F189" s="157"/>
      <c r="G189" s="157"/>
      <c r="H189" s="157"/>
      <c r="I189" s="157"/>
      <c r="J189" s="157"/>
      <c r="K189" s="157"/>
      <c r="L189" s="157"/>
      <c r="M189" s="157"/>
      <c r="N189" s="157"/>
      <c r="O189" s="157"/>
      <c r="P189" s="157"/>
      <c r="Q189" s="157"/>
      <c r="R189" s="157"/>
      <c r="S189" s="157"/>
      <c r="T189" s="157"/>
      <c r="U189" s="157"/>
      <c r="V189" s="157"/>
      <c r="W189" s="157"/>
      <c r="X189" s="157"/>
      <c r="Y189" s="157"/>
      <c r="Z189" s="157"/>
      <c r="AA189" s="157"/>
      <c r="AB189" s="157"/>
    </row>
    <row r="190" spans="1:28" x14ac:dyDescent="0.35">
      <c r="A190" s="184"/>
      <c r="B190" s="184"/>
      <c r="C190" s="184"/>
      <c r="D190" s="184"/>
      <c r="E190" s="184"/>
      <c r="F190" s="157"/>
      <c r="G190" s="157"/>
      <c r="H190" s="157"/>
      <c r="I190" s="157"/>
      <c r="J190" s="157"/>
      <c r="K190" s="157"/>
      <c r="L190" s="157"/>
      <c r="M190" s="157"/>
      <c r="N190" s="157"/>
      <c r="O190" s="157"/>
      <c r="P190" s="157"/>
      <c r="Q190" s="157"/>
      <c r="R190" s="157"/>
      <c r="S190" s="157"/>
      <c r="T190" s="157"/>
      <c r="U190" s="157"/>
      <c r="V190" s="157"/>
      <c r="W190" s="157"/>
      <c r="X190" s="157"/>
      <c r="Y190" s="157"/>
      <c r="Z190" s="157"/>
      <c r="AA190" s="157"/>
      <c r="AB190" s="157"/>
    </row>
    <row r="191" spans="1:28" x14ac:dyDescent="0.35">
      <c r="A191" s="184"/>
      <c r="B191" s="184"/>
      <c r="C191" s="184"/>
      <c r="D191" s="184"/>
      <c r="E191" s="184"/>
      <c r="F191" s="157"/>
      <c r="G191" s="157"/>
      <c r="H191" s="157"/>
      <c r="I191" s="157"/>
      <c r="J191" s="157"/>
      <c r="K191" s="157"/>
      <c r="L191" s="157"/>
      <c r="M191" s="157"/>
      <c r="N191" s="157"/>
      <c r="O191" s="157"/>
      <c r="P191" s="157"/>
      <c r="Q191" s="157"/>
      <c r="R191" s="157"/>
      <c r="S191" s="157"/>
      <c r="T191" s="157"/>
      <c r="U191" s="157"/>
      <c r="V191" s="157"/>
      <c r="W191" s="157"/>
      <c r="X191" s="157"/>
      <c r="Y191" s="157"/>
      <c r="Z191" s="157"/>
      <c r="AA191" s="157"/>
      <c r="AB191" s="157"/>
    </row>
    <row r="192" spans="1:28" x14ac:dyDescent="0.35">
      <c r="A192" s="184"/>
      <c r="B192" s="184"/>
      <c r="C192" s="184"/>
      <c r="D192" s="184"/>
      <c r="E192" s="184"/>
      <c r="F192" s="157"/>
      <c r="G192" s="157"/>
      <c r="H192" s="157"/>
      <c r="I192" s="157"/>
      <c r="J192" s="157"/>
      <c r="K192" s="157"/>
      <c r="L192" s="157"/>
      <c r="M192" s="157"/>
      <c r="N192" s="157"/>
      <c r="O192" s="157"/>
      <c r="P192" s="157"/>
      <c r="Q192" s="157"/>
      <c r="R192" s="157"/>
      <c r="S192" s="157"/>
      <c r="T192" s="157"/>
      <c r="U192" s="157"/>
      <c r="V192" s="157"/>
      <c r="W192" s="157"/>
      <c r="X192" s="157"/>
      <c r="Y192" s="157"/>
      <c r="Z192" s="157"/>
      <c r="AA192" s="157"/>
      <c r="AB192" s="157"/>
    </row>
    <row r="193" spans="1:28" x14ac:dyDescent="0.35">
      <c r="A193" s="184"/>
      <c r="B193" s="184"/>
      <c r="C193" s="184"/>
      <c r="D193" s="184"/>
      <c r="E193" s="184"/>
      <c r="F193" s="157"/>
      <c r="G193" s="157"/>
      <c r="H193" s="157"/>
      <c r="I193" s="157"/>
      <c r="J193" s="157"/>
      <c r="K193" s="157"/>
      <c r="L193" s="157"/>
      <c r="M193" s="157"/>
      <c r="N193" s="157"/>
      <c r="O193" s="157"/>
      <c r="P193" s="157"/>
      <c r="Q193" s="157"/>
      <c r="R193" s="157"/>
      <c r="S193" s="157"/>
      <c r="T193" s="157"/>
      <c r="U193" s="157"/>
      <c r="V193" s="157"/>
      <c r="W193" s="157"/>
      <c r="X193" s="157"/>
      <c r="Y193" s="157"/>
      <c r="Z193" s="157"/>
      <c r="AA193" s="157"/>
      <c r="AB193" s="157"/>
    </row>
    <row r="194" spans="1:28" x14ac:dyDescent="0.35">
      <c r="A194" s="184"/>
      <c r="B194" s="184"/>
      <c r="C194" s="184"/>
      <c r="D194" s="184"/>
      <c r="E194" s="184"/>
      <c r="F194" s="157"/>
      <c r="G194" s="157"/>
      <c r="H194" s="157"/>
      <c r="I194" s="157"/>
      <c r="J194" s="157"/>
      <c r="K194" s="157"/>
      <c r="L194" s="157"/>
      <c r="M194" s="157"/>
      <c r="N194" s="157"/>
      <c r="O194" s="157"/>
      <c r="P194" s="157"/>
      <c r="Q194" s="157"/>
      <c r="R194" s="157"/>
      <c r="S194" s="157"/>
      <c r="T194" s="157"/>
      <c r="U194" s="157"/>
      <c r="V194" s="157"/>
      <c r="W194" s="157"/>
      <c r="X194" s="157"/>
      <c r="Y194" s="157"/>
      <c r="Z194" s="157"/>
      <c r="AA194" s="157"/>
      <c r="AB194" s="157"/>
    </row>
    <row r="195" spans="1:28" x14ac:dyDescent="0.35">
      <c r="A195" s="184"/>
      <c r="B195" s="184"/>
      <c r="C195" s="184"/>
      <c r="D195" s="184"/>
      <c r="E195" s="184"/>
      <c r="F195" s="157"/>
      <c r="G195" s="157"/>
      <c r="H195" s="157"/>
      <c r="I195" s="157"/>
      <c r="J195" s="157"/>
      <c r="K195" s="157"/>
      <c r="L195" s="157"/>
      <c r="M195" s="157"/>
      <c r="N195" s="157"/>
      <c r="O195" s="157"/>
      <c r="P195" s="157"/>
      <c r="Q195" s="157"/>
      <c r="R195" s="157"/>
      <c r="S195" s="157"/>
      <c r="T195" s="157"/>
      <c r="U195" s="157"/>
      <c r="V195" s="157"/>
      <c r="W195" s="157"/>
      <c r="X195" s="157"/>
      <c r="Y195" s="157"/>
      <c r="Z195" s="157"/>
      <c r="AA195" s="157"/>
      <c r="AB195" s="157"/>
    </row>
    <row r="196" spans="1:28" x14ac:dyDescent="0.35">
      <c r="A196" s="184"/>
      <c r="B196" s="184"/>
      <c r="C196" s="184"/>
      <c r="D196" s="184"/>
      <c r="E196" s="184"/>
      <c r="F196" s="157"/>
      <c r="G196" s="157"/>
      <c r="H196" s="157"/>
      <c r="I196" s="157"/>
      <c r="J196" s="157"/>
      <c r="K196" s="157"/>
      <c r="L196" s="157"/>
      <c r="M196" s="157"/>
      <c r="N196" s="157"/>
      <c r="O196" s="157"/>
      <c r="P196" s="157"/>
      <c r="Q196" s="157"/>
      <c r="R196" s="157"/>
      <c r="S196" s="157"/>
      <c r="T196" s="157"/>
      <c r="U196" s="157"/>
      <c r="V196" s="157"/>
      <c r="W196" s="157"/>
      <c r="X196" s="157"/>
      <c r="Y196" s="157"/>
      <c r="Z196" s="157"/>
      <c r="AA196" s="157"/>
      <c r="AB196" s="157"/>
    </row>
    <row r="197" spans="1:28" x14ac:dyDescent="0.35">
      <c r="A197" s="184"/>
      <c r="B197" s="184"/>
      <c r="C197" s="184"/>
      <c r="D197" s="184"/>
      <c r="E197" s="184"/>
      <c r="F197" s="157"/>
      <c r="G197" s="157"/>
      <c r="H197" s="157"/>
      <c r="I197" s="157"/>
      <c r="J197" s="157"/>
      <c r="K197" s="157"/>
      <c r="L197" s="157"/>
      <c r="M197" s="157"/>
      <c r="N197" s="157"/>
      <c r="O197" s="157"/>
      <c r="P197" s="157"/>
      <c r="Q197" s="157"/>
      <c r="R197" s="157"/>
      <c r="S197" s="157"/>
      <c r="T197" s="157"/>
      <c r="U197" s="157"/>
      <c r="V197" s="157"/>
      <c r="W197" s="157"/>
      <c r="X197" s="157"/>
      <c r="Y197" s="157"/>
      <c r="Z197" s="157"/>
      <c r="AA197" s="157"/>
      <c r="AB197" s="157"/>
    </row>
    <row r="198" spans="1:28" x14ac:dyDescent="0.35">
      <c r="A198" s="184"/>
      <c r="B198" s="184"/>
      <c r="C198" s="184"/>
      <c r="D198" s="184"/>
      <c r="E198" s="184"/>
      <c r="F198" s="157"/>
      <c r="G198" s="157"/>
      <c r="H198" s="157"/>
      <c r="I198" s="157"/>
      <c r="J198" s="157"/>
      <c r="K198" s="157"/>
      <c r="L198" s="157"/>
      <c r="M198" s="157"/>
      <c r="N198" s="157"/>
      <c r="O198" s="157"/>
      <c r="P198" s="157"/>
      <c r="Q198" s="157"/>
      <c r="R198" s="157"/>
      <c r="S198" s="157"/>
      <c r="T198" s="157"/>
      <c r="U198" s="157"/>
      <c r="V198" s="157"/>
      <c r="W198" s="157"/>
      <c r="X198" s="157"/>
      <c r="Y198" s="157"/>
      <c r="Z198" s="157"/>
      <c r="AA198" s="157"/>
      <c r="AB198" s="157"/>
    </row>
    <row r="199" spans="1:28" x14ac:dyDescent="0.35">
      <c r="A199" s="184"/>
      <c r="B199" s="184"/>
      <c r="C199" s="184"/>
      <c r="D199" s="184"/>
      <c r="E199" s="184"/>
      <c r="F199" s="157"/>
      <c r="G199" s="157"/>
      <c r="H199" s="157"/>
      <c r="I199" s="157"/>
      <c r="J199" s="157"/>
      <c r="K199" s="157"/>
      <c r="L199" s="157"/>
      <c r="M199" s="157"/>
      <c r="N199" s="157"/>
      <c r="O199" s="157"/>
      <c r="P199" s="157"/>
      <c r="Q199" s="157"/>
      <c r="R199" s="157"/>
      <c r="S199" s="157"/>
      <c r="T199" s="157"/>
      <c r="U199" s="157"/>
      <c r="V199" s="157"/>
      <c r="W199" s="157"/>
      <c r="X199" s="157"/>
      <c r="Y199" s="157"/>
      <c r="Z199" s="157"/>
      <c r="AA199" s="157"/>
      <c r="AB199" s="157"/>
    </row>
  </sheetData>
  <sheetProtection algorithmName="SHA-512" hashValue="TjL35vFQIkJ/TdDS8eRHmd0pUGMWPEp/O/qD2cO6Y3eMxwI7xWFe7iJJiYXsZUMwGDmY2KZPZdzYu6TUT3n2hQ==" saltValue="7mEiy8D0b+qI1GSZKPqFnw==" spinCount="100000" sheet="1" objects="1" scenarios="1"/>
  <protectedRanges>
    <protectedRange sqref="A8:A14 A18:A37 A41:A60 A64:A83 C8:C14 C18:C37 C41:C60 C64:C83 C90:C93 E8:H8 C106:C109 C118:C121 E32:BU37 E9:BU14 O8:BU8 E52:BU60 O43:BU51 R64:BU65 R41:BU42 Q19:BU31 AD105:BU105 AD117:BU117 AE89:BU89 O18:BU18 E66:BU83" name="Saisie"/>
    <protectedRange sqref="F90:F93 F106:F109 F118:F121" name="Saisie_1"/>
    <protectedRange sqref="I8:N8" name="Saisie_4"/>
    <protectedRange sqref="E43:N51 E18:N18" name="Saisie_6"/>
    <protectedRange sqref="E64:Q65 Q41:Q42" name="Saisie_7"/>
    <protectedRange sqref="E19:P31" name="Saisie_10"/>
    <protectedRange sqref="E41:P42" name="Saisie_11"/>
    <protectedRange sqref="G106:N109 G118:N121 G90:N93" name="Saisie_12"/>
    <protectedRange sqref="O105:AC105 O117:AC117 O89:AD89" name="Saisie_13"/>
  </protectedRanges>
  <mergeCells count="8">
    <mergeCell ref="A102:AB102"/>
    <mergeCell ref="A112:BU112"/>
    <mergeCell ref="A114:AB114"/>
    <mergeCell ref="A2:AB2"/>
    <mergeCell ref="A4:AB4"/>
    <mergeCell ref="A86:AB86"/>
    <mergeCell ref="A98:BU98"/>
    <mergeCell ref="A100:BU100"/>
  </mergeCells>
  <pageMargins left="0.7" right="0.7" top="0.75" bottom="0.75" header="0.3" footer="0.3"/>
  <pageSetup paperSize="9" scale="28" orientation="landscape" r:id="rId1"/>
  <colBreaks count="1" manualBreakCount="1">
    <brk id="28" max="55" man="1"/>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5">
    <pageSetUpPr fitToPage="1"/>
  </sheetPr>
  <dimension ref="A1:AM245"/>
  <sheetViews>
    <sheetView showGridLines="0" zoomScale="70" zoomScaleNormal="70" zoomScalePageLayoutView="70" workbookViewId="0">
      <selection activeCell="A25" sqref="A25:XFD29"/>
    </sheetView>
  </sheetViews>
  <sheetFormatPr baseColWidth="10" defaultColWidth="11.453125" defaultRowHeight="13.8" x14ac:dyDescent="0.35"/>
  <cols>
    <col min="1" max="1" width="34.90625" style="222" customWidth="1"/>
    <col min="2" max="2" width="12.453125" style="222" bestFit="1" customWidth="1"/>
    <col min="3" max="3" width="10.90625" style="222" customWidth="1"/>
    <col min="4" max="4" width="9.08984375" style="222" customWidth="1"/>
    <col min="5" max="5" width="9.453125" style="222" bestFit="1" customWidth="1"/>
    <col min="6" max="6" width="9.08984375" style="222" customWidth="1"/>
    <col min="7" max="7" width="10.36328125" style="222" customWidth="1"/>
    <col min="8" max="8" width="12.6328125" style="836" bestFit="1" customWidth="1"/>
    <col min="9" max="9" width="14.6328125" style="222" bestFit="1" customWidth="1"/>
    <col min="10" max="11" width="14.6328125" style="222" customWidth="1"/>
    <col min="12" max="12" width="12.36328125" style="222" customWidth="1"/>
    <col min="13" max="13" width="13.1796875" style="222" customWidth="1"/>
    <col min="14" max="14" width="11.36328125" style="222" customWidth="1"/>
    <col min="15" max="15" width="23.6328125" style="222" customWidth="1"/>
    <col min="16" max="16" width="14.453125" style="222" bestFit="1" customWidth="1"/>
    <col min="17" max="17" width="18.6328125" style="222" bestFit="1" customWidth="1"/>
    <col min="18" max="19" width="18.6328125" style="222" customWidth="1"/>
    <col min="20" max="20" width="10.453125" style="222" bestFit="1" customWidth="1"/>
    <col min="21" max="23" width="11.453125" style="222"/>
    <col min="24" max="25" width="8.90625" style="222" customWidth="1"/>
    <col min="26" max="16384" width="11.453125" style="222"/>
  </cols>
  <sheetData>
    <row r="1" spans="1:39" s="7" customFormat="1" ht="21.75" customHeight="1" x14ac:dyDescent="0.35">
      <c r="A1" s="5" t="str">
        <f>'1. Info'!$D$5</f>
        <v>ADELAC</v>
      </c>
      <c r="B1" s="6"/>
      <c r="C1" s="6"/>
      <c r="D1" s="6"/>
      <c r="E1" s="6"/>
      <c r="F1" s="6"/>
      <c r="G1" s="6"/>
      <c r="H1" s="710"/>
      <c r="I1" s="6"/>
      <c r="J1" s="6"/>
      <c r="K1" s="6"/>
      <c r="L1" s="6"/>
      <c r="M1" s="6"/>
      <c r="N1" s="6"/>
      <c r="O1" s="6"/>
      <c r="P1" s="6"/>
      <c r="Q1" s="6"/>
      <c r="R1" s="6"/>
      <c r="S1" s="6"/>
      <c r="T1" s="6"/>
      <c r="W1" s="30"/>
      <c r="X1" s="30"/>
      <c r="Y1" s="30"/>
      <c r="Z1" s="30"/>
      <c r="AA1" s="30"/>
      <c r="AB1" s="30"/>
    </row>
    <row r="2" spans="1:39" x14ac:dyDescent="0.35">
      <c r="A2" s="953" t="s">
        <v>177</v>
      </c>
      <c r="B2" s="953"/>
      <c r="C2" s="953"/>
      <c r="D2" s="953"/>
      <c r="E2" s="953"/>
      <c r="F2" s="953"/>
      <c r="G2" s="953"/>
      <c r="H2" s="953"/>
      <c r="I2" s="953"/>
      <c r="J2" s="953"/>
      <c r="K2" s="953"/>
      <c r="L2" s="953"/>
      <c r="M2" s="953"/>
      <c r="N2" s="953"/>
      <c r="O2" s="953"/>
      <c r="P2" s="953"/>
      <c r="Q2" s="953"/>
      <c r="R2" s="953"/>
      <c r="S2" s="953"/>
      <c r="T2" s="953"/>
      <c r="W2" s="276"/>
      <c r="X2" s="276"/>
      <c r="Y2" s="276"/>
      <c r="Z2" s="276"/>
      <c r="AA2" s="276"/>
      <c r="AB2" s="276"/>
    </row>
    <row r="3" spans="1:39" ht="14.4" thickBot="1" x14ac:dyDescent="0.4">
      <c r="A3" s="195"/>
      <c r="H3" s="222"/>
      <c r="W3" s="276"/>
      <c r="X3" s="276"/>
      <c r="Y3" s="276"/>
      <c r="Z3" s="276"/>
      <c r="AA3" s="276"/>
      <c r="AB3" s="276"/>
    </row>
    <row r="4" spans="1:39" ht="28.5" customHeight="1" thickBot="1" x14ac:dyDescent="0.4">
      <c r="A4" s="10" t="s">
        <v>81</v>
      </c>
      <c r="B4" s="1" t="s">
        <v>82</v>
      </c>
      <c r="C4" s="1" t="s">
        <v>83</v>
      </c>
      <c r="D4" s="11" t="s">
        <v>87</v>
      </c>
      <c r="E4" s="11" t="s">
        <v>90</v>
      </c>
      <c r="F4" s="11" t="s">
        <v>88</v>
      </c>
      <c r="G4" s="11" t="s">
        <v>89</v>
      </c>
      <c r="H4" s="741" t="s">
        <v>476</v>
      </c>
      <c r="I4" s="1" t="s">
        <v>91</v>
      </c>
      <c r="J4" s="11" t="s">
        <v>84</v>
      </c>
      <c r="K4" s="11" t="s">
        <v>176</v>
      </c>
      <c r="L4" s="519" t="s">
        <v>459</v>
      </c>
      <c r="M4" s="519" t="s">
        <v>461</v>
      </c>
      <c r="N4" s="519" t="s">
        <v>460</v>
      </c>
      <c r="O4" s="11" t="s">
        <v>85</v>
      </c>
      <c r="P4" s="11" t="s">
        <v>280</v>
      </c>
      <c r="Q4" s="169" t="s">
        <v>281</v>
      </c>
      <c r="R4" s="169" t="s">
        <v>282</v>
      </c>
      <c r="S4" s="169" t="s">
        <v>283</v>
      </c>
      <c r="T4" s="9" t="s">
        <v>86</v>
      </c>
      <c r="W4" s="276"/>
      <c r="X4"/>
      <c r="Y4"/>
      <c r="Z4"/>
      <c r="AA4"/>
      <c r="AB4" s="276"/>
    </row>
    <row r="5" spans="1:39" ht="15" x14ac:dyDescent="0.35">
      <c r="A5" s="549"/>
      <c r="B5" s="533"/>
      <c r="C5" s="533"/>
      <c r="D5" s="539"/>
      <c r="E5" s="543"/>
      <c r="F5" s="603"/>
      <c r="G5" s="543"/>
      <c r="H5" s="613"/>
      <c r="I5" s="565"/>
      <c r="J5" s="533"/>
      <c r="K5" s="592">
        <f t="shared" ref="K5:K28" si="0">SUM(L5:N5)</f>
        <v>0</v>
      </c>
      <c r="L5" s="593"/>
      <c r="M5" s="593"/>
      <c r="N5" s="593"/>
      <c r="O5" s="533"/>
      <c r="P5" s="532"/>
      <c r="Q5" s="594"/>
      <c r="R5" s="535"/>
      <c r="S5" s="614"/>
      <c r="T5" s="546"/>
      <c r="W5" s="276"/>
      <c r="X5"/>
      <c r="Y5"/>
      <c r="Z5"/>
      <c r="AA5"/>
      <c r="AB5" s="276"/>
    </row>
    <row r="6" spans="1:39" ht="15.75" customHeight="1" x14ac:dyDescent="0.35">
      <c r="A6" s="549"/>
      <c r="B6" s="533"/>
      <c r="C6" s="533"/>
      <c r="D6" s="533"/>
      <c r="E6" s="543"/>
      <c r="F6" s="543"/>
      <c r="G6" s="543"/>
      <c r="H6" s="613"/>
      <c r="I6" s="542"/>
      <c r="J6" s="533"/>
      <c r="K6" s="592">
        <f t="shared" si="0"/>
        <v>0</v>
      </c>
      <c r="L6" s="593"/>
      <c r="M6" s="593"/>
      <c r="N6" s="593"/>
      <c r="O6" s="532"/>
      <c r="P6" s="532"/>
      <c r="Q6" s="593"/>
      <c r="R6" s="535"/>
      <c r="S6" s="614"/>
      <c r="T6" s="546"/>
      <c r="U6" s="279"/>
      <c r="V6" s="279"/>
      <c r="W6" s="279"/>
      <c r="X6"/>
      <c r="Y6"/>
      <c r="Z6"/>
      <c r="AA6"/>
      <c r="AB6" s="279"/>
      <c r="AC6" s="279"/>
      <c r="AD6" s="279"/>
      <c r="AE6" s="279"/>
      <c r="AF6" s="279"/>
      <c r="AG6" s="279"/>
      <c r="AH6" s="279"/>
      <c r="AI6" s="279"/>
      <c r="AJ6" s="279"/>
      <c r="AK6" s="279"/>
      <c r="AL6" s="279"/>
      <c r="AM6" s="279"/>
    </row>
    <row r="7" spans="1:39" ht="15" x14ac:dyDescent="0.35">
      <c r="A7" s="549"/>
      <c r="B7" s="533"/>
      <c r="C7" s="533"/>
      <c r="D7" s="533"/>
      <c r="E7" s="543"/>
      <c r="F7" s="543"/>
      <c r="G7" s="543"/>
      <c r="H7" s="613"/>
      <c r="I7" s="542"/>
      <c r="J7" s="533"/>
      <c r="K7" s="592">
        <f t="shared" si="0"/>
        <v>0</v>
      </c>
      <c r="L7" s="593"/>
      <c r="M7" s="593"/>
      <c r="N7" s="593"/>
      <c r="O7" s="532"/>
      <c r="P7" s="532"/>
      <c r="Q7" s="593"/>
      <c r="R7" s="535"/>
      <c r="S7" s="614"/>
      <c r="T7" s="535"/>
      <c r="W7" s="276"/>
      <c r="X7"/>
      <c r="Y7"/>
      <c r="Z7"/>
      <c r="AA7"/>
      <c r="AB7" s="276"/>
    </row>
    <row r="8" spans="1:39" ht="15.75" customHeight="1" x14ac:dyDescent="0.35">
      <c r="A8" s="549"/>
      <c r="B8" s="533"/>
      <c r="C8" s="533"/>
      <c r="D8" s="533"/>
      <c r="E8" s="543"/>
      <c r="F8" s="543"/>
      <c r="G8" s="543"/>
      <c r="H8" s="613"/>
      <c r="I8" s="542"/>
      <c r="J8" s="533"/>
      <c r="K8" s="592">
        <f t="shared" si="0"/>
        <v>0</v>
      </c>
      <c r="L8" s="593"/>
      <c r="M8" s="593"/>
      <c r="N8" s="593"/>
      <c r="O8" s="532"/>
      <c r="P8" s="532"/>
      <c r="Q8" s="593"/>
      <c r="R8" s="535"/>
      <c r="S8" s="614"/>
      <c r="T8" s="535"/>
      <c r="U8" s="279"/>
      <c r="V8" s="279"/>
      <c r="W8" s="279"/>
      <c r="X8"/>
      <c r="Y8"/>
      <c r="Z8"/>
      <c r="AA8"/>
      <c r="AB8" s="279"/>
      <c r="AC8" s="279"/>
      <c r="AD8" s="279"/>
      <c r="AE8" s="279"/>
      <c r="AF8" s="279"/>
      <c r="AG8" s="279"/>
      <c r="AH8" s="279"/>
      <c r="AI8" s="279"/>
      <c r="AJ8" s="279"/>
      <c r="AK8" s="279"/>
      <c r="AL8" s="279"/>
      <c r="AM8" s="279"/>
    </row>
    <row r="9" spans="1:39" ht="15.75" customHeight="1" x14ac:dyDescent="0.35">
      <c r="A9" s="549"/>
      <c r="B9" s="533"/>
      <c r="C9" s="533"/>
      <c r="D9" s="533"/>
      <c r="E9" s="543"/>
      <c r="F9" s="543"/>
      <c r="G9" s="543"/>
      <c r="H9" s="613"/>
      <c r="I9" s="542"/>
      <c r="J9" s="533"/>
      <c r="K9" s="592">
        <f t="shared" si="0"/>
        <v>0</v>
      </c>
      <c r="L9" s="593"/>
      <c r="M9" s="593"/>
      <c r="N9" s="593"/>
      <c r="O9" s="532"/>
      <c r="P9" s="532"/>
      <c r="Q9" s="593"/>
      <c r="R9" s="535"/>
      <c r="S9" s="614"/>
      <c r="T9" s="535"/>
      <c r="U9" s="279"/>
      <c r="V9" s="279"/>
      <c r="W9" s="279"/>
      <c r="X9" s="525"/>
      <c r="Y9" s="276"/>
      <c r="Z9" s="279"/>
      <c r="AA9" s="279"/>
      <c r="AB9" s="279"/>
      <c r="AC9" s="279"/>
      <c r="AD9" s="279"/>
      <c r="AE9" s="279"/>
      <c r="AF9" s="279"/>
      <c r="AG9" s="279"/>
      <c r="AH9" s="279"/>
      <c r="AI9" s="279"/>
      <c r="AJ9" s="279"/>
      <c r="AK9" s="279"/>
      <c r="AL9" s="279"/>
      <c r="AM9" s="279"/>
    </row>
    <row r="10" spans="1:39" ht="15.75" customHeight="1" x14ac:dyDescent="0.35">
      <c r="A10" s="549"/>
      <c r="B10" s="533"/>
      <c r="C10" s="533"/>
      <c r="D10" s="533"/>
      <c r="E10" s="543"/>
      <c r="F10" s="543"/>
      <c r="G10" s="543"/>
      <c r="H10" s="613"/>
      <c r="I10" s="542"/>
      <c r="J10" s="533"/>
      <c r="K10" s="592">
        <f t="shared" si="0"/>
        <v>0</v>
      </c>
      <c r="L10" s="593"/>
      <c r="M10" s="593"/>
      <c r="N10" s="593"/>
      <c r="O10" s="532"/>
      <c r="P10" s="532"/>
      <c r="Q10" s="593"/>
      <c r="R10" s="535"/>
      <c r="S10" s="614"/>
      <c r="T10" s="535"/>
      <c r="U10" s="279"/>
      <c r="V10" s="279"/>
      <c r="W10" s="279"/>
      <c r="X10" s="525"/>
      <c r="Y10" s="276"/>
      <c r="Z10" s="279"/>
      <c r="AA10" s="279"/>
      <c r="AB10" s="279"/>
      <c r="AC10" s="279"/>
      <c r="AD10" s="279"/>
      <c r="AE10" s="279"/>
      <c r="AF10" s="279"/>
      <c r="AG10" s="279"/>
      <c r="AH10" s="279"/>
      <c r="AI10" s="279"/>
      <c r="AJ10" s="279"/>
      <c r="AK10" s="279"/>
      <c r="AL10" s="279"/>
      <c r="AM10" s="279"/>
    </row>
    <row r="11" spans="1:39" ht="15.75" customHeight="1" x14ac:dyDescent="0.35">
      <c r="A11" s="549"/>
      <c r="B11" s="533"/>
      <c r="C11" s="533"/>
      <c r="D11" s="533"/>
      <c r="E11" s="543"/>
      <c r="F11" s="543"/>
      <c r="G11" s="543"/>
      <c r="H11" s="613"/>
      <c r="I11" s="613"/>
      <c r="J11" s="533"/>
      <c r="K11" s="592">
        <f t="shared" si="0"/>
        <v>0</v>
      </c>
      <c r="L11" s="593"/>
      <c r="M11" s="593"/>
      <c r="N11" s="593"/>
      <c r="O11" s="533"/>
      <c r="P11" s="532"/>
      <c r="Q11" s="594"/>
      <c r="R11" s="535"/>
      <c r="S11" s="614"/>
      <c r="T11" s="535"/>
      <c r="U11" s="279"/>
      <c r="V11" s="279"/>
      <c r="W11" s="279"/>
      <c r="X11" s="525"/>
      <c r="Y11" s="276"/>
      <c r="Z11" s="279"/>
      <c r="AA11" s="279"/>
      <c r="AB11" s="279"/>
      <c r="AC11" s="279"/>
      <c r="AD11" s="279"/>
      <c r="AE11" s="279"/>
      <c r="AF11" s="279"/>
      <c r="AG11" s="279"/>
      <c r="AH11" s="279"/>
      <c r="AI11" s="279"/>
      <c r="AJ11" s="279"/>
      <c r="AK11" s="279"/>
      <c r="AL11" s="279"/>
      <c r="AM11" s="279"/>
    </row>
    <row r="12" spans="1:39" ht="15.75" customHeight="1" x14ac:dyDescent="0.35">
      <c r="A12" s="549"/>
      <c r="B12" s="533"/>
      <c r="C12" s="533"/>
      <c r="D12" s="533"/>
      <c r="E12" s="543"/>
      <c r="F12" s="543"/>
      <c r="G12" s="543"/>
      <c r="H12" s="613"/>
      <c r="I12" s="542"/>
      <c r="J12" s="533"/>
      <c r="K12" s="592">
        <f t="shared" si="0"/>
        <v>0</v>
      </c>
      <c r="L12" s="593"/>
      <c r="M12" s="593"/>
      <c r="N12" s="593"/>
      <c r="O12" s="532"/>
      <c r="P12" s="532"/>
      <c r="Q12" s="593"/>
      <c r="R12" s="535"/>
      <c r="S12" s="614"/>
      <c r="T12" s="547"/>
      <c r="U12" s="279"/>
      <c r="V12" s="279"/>
      <c r="W12" s="279"/>
      <c r="X12" s="525"/>
      <c r="Y12" s="276"/>
      <c r="Z12" s="279"/>
      <c r="AA12" s="279"/>
      <c r="AB12" s="279"/>
      <c r="AC12" s="279"/>
      <c r="AD12" s="279"/>
      <c r="AE12" s="279"/>
      <c r="AF12" s="279"/>
      <c r="AG12" s="279"/>
      <c r="AH12" s="279"/>
      <c r="AI12" s="279"/>
      <c r="AJ12" s="279"/>
      <c r="AK12" s="279"/>
      <c r="AL12" s="279"/>
      <c r="AM12" s="279"/>
    </row>
    <row r="13" spans="1:39" ht="15.75" customHeight="1" x14ac:dyDescent="0.35">
      <c r="A13" s="549"/>
      <c r="B13" s="533"/>
      <c r="C13" s="533"/>
      <c r="D13" s="533"/>
      <c r="E13" s="543"/>
      <c r="F13" s="543"/>
      <c r="G13" s="543"/>
      <c r="H13" s="613"/>
      <c r="I13" s="542"/>
      <c r="J13" s="533"/>
      <c r="K13" s="592">
        <f t="shared" si="0"/>
        <v>0</v>
      </c>
      <c r="L13" s="593"/>
      <c r="M13" s="593"/>
      <c r="N13" s="593"/>
      <c r="O13" s="532"/>
      <c r="P13" s="532"/>
      <c r="Q13" s="593"/>
      <c r="R13" s="535"/>
      <c r="S13" s="614"/>
      <c r="T13" s="535"/>
      <c r="U13" s="279"/>
      <c r="V13" s="279"/>
      <c r="W13" s="279"/>
      <c r="X13" s="525"/>
      <c r="Y13" s="276"/>
      <c r="Z13" s="279"/>
      <c r="AA13" s="279"/>
      <c r="AB13" s="279"/>
      <c r="AC13" s="279"/>
      <c r="AD13" s="279"/>
      <c r="AE13" s="279"/>
      <c r="AF13" s="279"/>
      <c r="AG13" s="279"/>
      <c r="AH13" s="279"/>
      <c r="AI13" s="279"/>
      <c r="AJ13" s="279"/>
      <c r="AK13" s="279"/>
      <c r="AL13" s="279"/>
      <c r="AM13" s="279"/>
    </row>
    <row r="14" spans="1:39" ht="15.75" customHeight="1" x14ac:dyDescent="0.35">
      <c r="A14" s="549"/>
      <c r="B14" s="533"/>
      <c r="C14" s="532"/>
      <c r="D14" s="532"/>
      <c r="E14" s="550"/>
      <c r="F14" s="550"/>
      <c r="G14" s="551"/>
      <c r="H14" s="613"/>
      <c r="I14" s="613"/>
      <c r="J14" s="533"/>
      <c r="K14" s="592">
        <f t="shared" si="0"/>
        <v>0</v>
      </c>
      <c r="L14" s="593"/>
      <c r="M14" s="593"/>
      <c r="N14" s="593"/>
      <c r="O14" s="532"/>
      <c r="P14" s="532"/>
      <c r="Q14" s="593"/>
      <c r="R14" s="548"/>
      <c r="S14" s="615"/>
      <c r="T14" s="548"/>
      <c r="U14" s="279"/>
      <c r="V14" s="279"/>
      <c r="W14" s="279"/>
      <c r="X14" s="278"/>
      <c r="Y14" s="277"/>
      <c r="Z14" s="280"/>
      <c r="AA14" s="280"/>
      <c r="AB14" s="279"/>
      <c r="AC14" s="279"/>
      <c r="AD14" s="279"/>
      <c r="AE14" s="279"/>
      <c r="AF14" s="279"/>
      <c r="AG14" s="279"/>
      <c r="AH14" s="279"/>
      <c r="AI14" s="279"/>
      <c r="AJ14" s="279"/>
      <c r="AK14" s="279"/>
      <c r="AL14" s="279"/>
      <c r="AM14" s="279"/>
    </row>
    <row r="15" spans="1:39" ht="15.75" customHeight="1" x14ac:dyDescent="0.35">
      <c r="A15" s="549"/>
      <c r="B15" s="533"/>
      <c r="C15" s="532"/>
      <c r="D15" s="532"/>
      <c r="E15" s="550"/>
      <c r="F15" s="550"/>
      <c r="G15" s="551"/>
      <c r="H15" s="613"/>
      <c r="I15" s="613"/>
      <c r="J15" s="533"/>
      <c r="K15" s="592">
        <f t="shared" si="0"/>
        <v>0</v>
      </c>
      <c r="L15" s="593"/>
      <c r="M15" s="593"/>
      <c r="N15" s="593"/>
      <c r="O15" s="532"/>
      <c r="P15" s="532"/>
      <c r="Q15" s="593"/>
      <c r="R15" s="548"/>
      <c r="S15" s="615"/>
      <c r="T15" s="548"/>
      <c r="U15" s="279"/>
      <c r="V15" s="279"/>
      <c r="W15" s="279"/>
      <c r="X15" s="278"/>
      <c r="Y15" s="277"/>
      <c r="Z15" s="280"/>
      <c r="AA15" s="280"/>
      <c r="AB15" s="279"/>
      <c r="AC15" s="279"/>
      <c r="AD15" s="279"/>
      <c r="AE15" s="279"/>
      <c r="AF15" s="279"/>
      <c r="AG15" s="279"/>
      <c r="AH15" s="279"/>
      <c r="AI15" s="279"/>
      <c r="AJ15" s="279"/>
      <c r="AK15" s="279"/>
      <c r="AL15" s="279"/>
      <c r="AM15" s="279"/>
    </row>
    <row r="16" spans="1:39" ht="15.75" customHeight="1" x14ac:dyDescent="0.35">
      <c r="A16" s="549"/>
      <c r="B16" s="533"/>
      <c r="C16" s="532"/>
      <c r="D16" s="532"/>
      <c r="E16" s="550"/>
      <c r="F16" s="550"/>
      <c r="G16" s="551"/>
      <c r="H16" s="613"/>
      <c r="I16" s="613"/>
      <c r="J16" s="533"/>
      <c r="K16" s="592">
        <f t="shared" si="0"/>
        <v>0</v>
      </c>
      <c r="L16" s="593"/>
      <c r="M16" s="593"/>
      <c r="N16" s="593"/>
      <c r="O16" s="532"/>
      <c r="P16" s="532"/>
      <c r="Q16" s="593"/>
      <c r="R16" s="548"/>
      <c r="S16" s="615"/>
      <c r="T16" s="548"/>
      <c r="U16" s="279"/>
      <c r="V16" s="279"/>
      <c r="W16" s="279"/>
      <c r="X16" s="278"/>
      <c r="Y16" s="277"/>
      <c r="Z16" s="280"/>
      <c r="AA16" s="280"/>
      <c r="AB16" s="279"/>
      <c r="AC16" s="279"/>
      <c r="AD16" s="279"/>
      <c r="AE16" s="279"/>
      <c r="AF16" s="279"/>
      <c r="AG16" s="279"/>
      <c r="AH16" s="279"/>
      <c r="AI16" s="279"/>
      <c r="AJ16" s="279"/>
      <c r="AK16" s="279"/>
      <c r="AL16" s="279"/>
      <c r="AM16" s="279"/>
    </row>
    <row r="17" spans="1:39" ht="15.75" customHeight="1" x14ac:dyDescent="0.35">
      <c r="A17" s="549"/>
      <c r="B17" s="533"/>
      <c r="C17" s="532"/>
      <c r="D17" s="532"/>
      <c r="E17" s="550"/>
      <c r="F17" s="550"/>
      <c r="G17" s="551"/>
      <c r="H17" s="613"/>
      <c r="I17" s="613"/>
      <c r="J17" s="533"/>
      <c r="K17" s="592">
        <f t="shared" si="0"/>
        <v>0</v>
      </c>
      <c r="L17" s="593"/>
      <c r="M17" s="593"/>
      <c r="N17" s="593"/>
      <c r="O17" s="532"/>
      <c r="P17" s="532"/>
      <c r="Q17" s="593"/>
      <c r="R17" s="548"/>
      <c r="S17" s="615"/>
      <c r="T17" s="548"/>
      <c r="U17" s="279"/>
      <c r="V17" s="279"/>
      <c r="W17" s="279"/>
      <c r="X17" s="278"/>
      <c r="Y17" s="277"/>
      <c r="Z17" s="280"/>
      <c r="AA17" s="280"/>
      <c r="AB17" s="279"/>
      <c r="AC17" s="279"/>
      <c r="AD17" s="279"/>
      <c r="AE17" s="279"/>
      <c r="AF17" s="279"/>
      <c r="AG17" s="279"/>
      <c r="AH17" s="279"/>
      <c r="AI17" s="279"/>
      <c r="AJ17" s="279"/>
      <c r="AK17" s="279"/>
      <c r="AL17" s="279"/>
      <c r="AM17" s="279"/>
    </row>
    <row r="18" spans="1:39" ht="15.75" customHeight="1" x14ac:dyDescent="0.35">
      <c r="A18" s="549"/>
      <c r="B18" s="533"/>
      <c r="C18" s="532"/>
      <c r="D18" s="532"/>
      <c r="E18" s="550"/>
      <c r="F18" s="550"/>
      <c r="G18" s="551"/>
      <c r="H18" s="613"/>
      <c r="I18" s="613"/>
      <c r="J18" s="533"/>
      <c r="K18" s="592">
        <f t="shared" si="0"/>
        <v>0</v>
      </c>
      <c r="L18" s="593"/>
      <c r="M18" s="593"/>
      <c r="N18" s="593"/>
      <c r="O18" s="532"/>
      <c r="P18" s="532"/>
      <c r="Q18" s="593"/>
      <c r="R18" s="548"/>
      <c r="S18" s="615"/>
      <c r="T18" s="548"/>
      <c r="U18" s="279"/>
      <c r="V18" s="279"/>
      <c r="W18" s="279"/>
      <c r="X18" s="278"/>
      <c r="Y18" s="277"/>
      <c r="Z18" s="280"/>
      <c r="AA18" s="280"/>
      <c r="AB18" s="279"/>
      <c r="AC18" s="279"/>
      <c r="AD18" s="279"/>
      <c r="AE18" s="279"/>
      <c r="AF18" s="279"/>
      <c r="AG18" s="279"/>
      <c r="AH18" s="279"/>
      <c r="AI18" s="279"/>
      <c r="AJ18" s="279"/>
      <c r="AK18" s="279"/>
      <c r="AL18" s="279"/>
      <c r="AM18" s="279"/>
    </row>
    <row r="19" spans="1:39" ht="15.75" customHeight="1" x14ac:dyDescent="0.35">
      <c r="A19" s="549"/>
      <c r="B19" s="533"/>
      <c r="C19" s="532"/>
      <c r="D19" s="532"/>
      <c r="E19" s="550"/>
      <c r="F19" s="550"/>
      <c r="G19" s="551"/>
      <c r="H19" s="613"/>
      <c r="I19" s="613"/>
      <c r="J19" s="533"/>
      <c r="K19" s="592">
        <f t="shared" si="0"/>
        <v>0</v>
      </c>
      <c r="L19" s="593"/>
      <c r="M19" s="593"/>
      <c r="N19" s="593"/>
      <c r="O19" s="532"/>
      <c r="P19" s="532"/>
      <c r="Q19" s="593"/>
      <c r="R19" s="548"/>
      <c r="S19" s="615"/>
      <c r="T19" s="548"/>
      <c r="U19" s="279"/>
      <c r="V19" s="279"/>
      <c r="W19" s="279"/>
      <c r="X19" s="278"/>
      <c r="Y19" s="277"/>
      <c r="Z19" s="280"/>
      <c r="AA19" s="280"/>
      <c r="AB19" s="279"/>
      <c r="AC19" s="279"/>
      <c r="AD19" s="279"/>
      <c r="AE19" s="279"/>
      <c r="AF19" s="279"/>
      <c r="AG19" s="279"/>
      <c r="AH19" s="279"/>
      <c r="AI19" s="279"/>
      <c r="AJ19" s="279"/>
      <c r="AK19" s="279"/>
      <c r="AL19" s="279"/>
      <c r="AM19" s="279"/>
    </row>
    <row r="20" spans="1:39" ht="15.75" customHeight="1" x14ac:dyDescent="0.35">
      <c r="A20" s="549"/>
      <c r="B20" s="533"/>
      <c r="C20" s="532"/>
      <c r="D20" s="532"/>
      <c r="E20" s="550"/>
      <c r="F20" s="550"/>
      <c r="G20" s="551"/>
      <c r="H20" s="613"/>
      <c r="I20" s="613"/>
      <c r="J20" s="533"/>
      <c r="K20" s="592">
        <f t="shared" si="0"/>
        <v>0</v>
      </c>
      <c r="L20" s="593"/>
      <c r="M20" s="593"/>
      <c r="N20" s="593"/>
      <c r="O20" s="532"/>
      <c r="P20" s="532"/>
      <c r="Q20" s="593"/>
      <c r="R20" s="548"/>
      <c r="S20" s="615"/>
      <c r="T20" s="548"/>
      <c r="U20" s="279"/>
      <c r="V20" s="279"/>
      <c r="W20" s="279"/>
      <c r="X20" s="278"/>
      <c r="Y20" s="277"/>
      <c r="Z20" s="280"/>
      <c r="AA20" s="280"/>
      <c r="AB20" s="279"/>
      <c r="AC20" s="279"/>
      <c r="AD20" s="279"/>
      <c r="AE20" s="279"/>
      <c r="AF20" s="279"/>
      <c r="AG20" s="279"/>
      <c r="AH20" s="279"/>
      <c r="AI20" s="279"/>
      <c r="AJ20" s="279"/>
      <c r="AK20" s="279"/>
      <c r="AL20" s="279"/>
      <c r="AM20" s="279"/>
    </row>
    <row r="21" spans="1:39" ht="15.75" customHeight="1" x14ac:dyDescent="0.35">
      <c r="A21" s="549"/>
      <c r="B21" s="533"/>
      <c r="C21" s="532"/>
      <c r="D21" s="532"/>
      <c r="E21" s="550"/>
      <c r="F21" s="550"/>
      <c r="G21" s="551"/>
      <c r="H21" s="613"/>
      <c r="I21" s="613"/>
      <c r="J21" s="533"/>
      <c r="K21" s="592">
        <f t="shared" si="0"/>
        <v>0</v>
      </c>
      <c r="L21" s="593"/>
      <c r="M21" s="593"/>
      <c r="N21" s="593"/>
      <c r="O21" s="532"/>
      <c r="P21" s="532"/>
      <c r="Q21" s="593"/>
      <c r="R21" s="548"/>
      <c r="S21" s="615"/>
      <c r="T21" s="548"/>
      <c r="U21" s="279"/>
      <c r="V21" s="279"/>
      <c r="W21" s="279"/>
      <c r="X21" s="278"/>
      <c r="Y21" s="277"/>
      <c r="Z21" s="280"/>
      <c r="AA21" s="280"/>
      <c r="AB21" s="279"/>
      <c r="AC21" s="279"/>
      <c r="AD21" s="279"/>
      <c r="AE21" s="279"/>
      <c r="AF21" s="279"/>
      <c r="AG21" s="279"/>
      <c r="AH21" s="279"/>
      <c r="AI21" s="279"/>
      <c r="AJ21" s="279"/>
      <c r="AK21" s="279"/>
      <c r="AL21" s="279"/>
      <c r="AM21" s="279"/>
    </row>
    <row r="22" spans="1:39" ht="15.75" customHeight="1" x14ac:dyDescent="0.35">
      <c r="A22" s="549"/>
      <c r="B22" s="533"/>
      <c r="C22" s="532"/>
      <c r="D22" s="532"/>
      <c r="E22" s="550"/>
      <c r="F22" s="550"/>
      <c r="G22" s="551"/>
      <c r="H22" s="613"/>
      <c r="I22" s="613"/>
      <c r="J22" s="533"/>
      <c r="K22" s="592">
        <f t="shared" si="0"/>
        <v>0</v>
      </c>
      <c r="L22" s="593"/>
      <c r="M22" s="593"/>
      <c r="N22" s="593"/>
      <c r="O22" s="532"/>
      <c r="P22" s="532"/>
      <c r="Q22" s="593"/>
      <c r="R22" s="548"/>
      <c r="S22" s="615"/>
      <c r="T22" s="548"/>
      <c r="U22" s="279"/>
      <c r="V22" s="279"/>
      <c r="W22" s="279"/>
      <c r="X22" s="278"/>
      <c r="Y22" s="277"/>
      <c r="Z22" s="280"/>
      <c r="AA22" s="280"/>
      <c r="AB22" s="279"/>
      <c r="AC22" s="279"/>
      <c r="AD22" s="279"/>
      <c r="AE22" s="279"/>
      <c r="AF22" s="279"/>
      <c r="AG22" s="279"/>
      <c r="AH22" s="279"/>
      <c r="AI22" s="279"/>
      <c r="AJ22" s="279"/>
      <c r="AK22" s="279"/>
      <c r="AL22" s="279"/>
      <c r="AM22" s="279"/>
    </row>
    <row r="23" spans="1:39" ht="15.75" customHeight="1" x14ac:dyDescent="0.35">
      <c r="A23" s="549"/>
      <c r="B23" s="533"/>
      <c r="C23" s="532"/>
      <c r="D23" s="532"/>
      <c r="E23" s="550"/>
      <c r="F23" s="550"/>
      <c r="G23" s="551"/>
      <c r="H23" s="613"/>
      <c r="I23" s="613"/>
      <c r="J23" s="533"/>
      <c r="K23" s="592">
        <f t="shared" si="0"/>
        <v>0</v>
      </c>
      <c r="L23" s="593"/>
      <c r="M23" s="593"/>
      <c r="N23" s="593"/>
      <c r="O23" s="532"/>
      <c r="P23" s="532"/>
      <c r="Q23" s="593"/>
      <c r="R23" s="548"/>
      <c r="S23" s="615"/>
      <c r="T23" s="548"/>
      <c r="U23" s="279"/>
      <c r="V23" s="279"/>
      <c r="W23" s="279"/>
      <c r="X23" s="278"/>
      <c r="Y23" s="277"/>
      <c r="Z23" s="280"/>
      <c r="AA23" s="280"/>
      <c r="AB23" s="279"/>
      <c r="AC23" s="279"/>
      <c r="AD23" s="279"/>
      <c r="AE23" s="279"/>
      <c r="AF23" s="279"/>
      <c r="AG23" s="279"/>
      <c r="AH23" s="279"/>
      <c r="AI23" s="279"/>
      <c r="AJ23" s="279"/>
      <c r="AK23" s="279"/>
      <c r="AL23" s="279"/>
      <c r="AM23" s="279"/>
    </row>
    <row r="24" spans="1:39" ht="15.75" customHeight="1" x14ac:dyDescent="0.35">
      <c r="A24" s="549"/>
      <c r="B24" s="533"/>
      <c r="C24" s="532"/>
      <c r="D24" s="532"/>
      <c r="E24" s="550"/>
      <c r="F24" s="550"/>
      <c r="G24" s="551"/>
      <c r="H24" s="613"/>
      <c r="I24" s="613"/>
      <c r="J24" s="533"/>
      <c r="K24" s="592">
        <f t="shared" si="0"/>
        <v>0</v>
      </c>
      <c r="L24" s="593"/>
      <c r="M24" s="593"/>
      <c r="N24" s="593"/>
      <c r="O24" s="532"/>
      <c r="P24" s="532"/>
      <c r="Q24" s="593"/>
      <c r="R24" s="548"/>
      <c r="S24" s="615"/>
      <c r="T24" s="548"/>
      <c r="U24" s="279"/>
      <c r="V24" s="279"/>
      <c r="W24" s="279"/>
      <c r="X24" s="278"/>
      <c r="Y24" s="277"/>
      <c r="Z24" s="280"/>
      <c r="AA24" s="280"/>
      <c r="AB24" s="279"/>
      <c r="AC24" s="279"/>
      <c r="AD24" s="279"/>
      <c r="AE24" s="279"/>
      <c r="AF24" s="279"/>
      <c r="AG24" s="279"/>
      <c r="AH24" s="279"/>
      <c r="AI24" s="279"/>
      <c r="AJ24" s="279"/>
      <c r="AK24" s="279"/>
      <c r="AL24" s="279"/>
      <c r="AM24" s="279"/>
    </row>
    <row r="25" spans="1:39" ht="15.75" customHeight="1" x14ac:dyDescent="0.35">
      <c r="A25" s="549"/>
      <c r="B25" s="533"/>
      <c r="C25" s="532"/>
      <c r="D25" s="532"/>
      <c r="E25" s="550"/>
      <c r="F25" s="550"/>
      <c r="G25" s="551"/>
      <c r="H25" s="613"/>
      <c r="I25" s="613"/>
      <c r="J25" s="533"/>
      <c r="K25" s="592">
        <f t="shared" si="0"/>
        <v>0</v>
      </c>
      <c r="L25" s="593"/>
      <c r="M25" s="593"/>
      <c r="N25" s="593"/>
      <c r="O25" s="532"/>
      <c r="P25" s="532"/>
      <c r="Q25" s="593"/>
      <c r="R25" s="548"/>
      <c r="S25" s="615"/>
      <c r="T25" s="548"/>
      <c r="U25" s="279"/>
      <c r="V25" s="279"/>
      <c r="W25" s="279"/>
      <c r="X25" s="278"/>
      <c r="Y25" s="277"/>
      <c r="Z25" s="280"/>
      <c r="AA25" s="280"/>
      <c r="AB25" s="279"/>
      <c r="AC25" s="279"/>
      <c r="AD25" s="279"/>
      <c r="AE25" s="279"/>
      <c r="AF25" s="279"/>
      <c r="AG25" s="279"/>
      <c r="AH25" s="279"/>
      <c r="AI25" s="279"/>
      <c r="AJ25" s="279"/>
      <c r="AK25" s="279"/>
      <c r="AL25" s="279"/>
      <c r="AM25" s="279"/>
    </row>
    <row r="26" spans="1:39" ht="15.75" customHeight="1" x14ac:dyDescent="0.35">
      <c r="A26" s="549"/>
      <c r="B26" s="533"/>
      <c r="C26" s="532"/>
      <c r="D26" s="532"/>
      <c r="E26" s="550"/>
      <c r="F26" s="550"/>
      <c r="G26" s="551"/>
      <c r="H26" s="613"/>
      <c r="I26" s="613"/>
      <c r="J26" s="533"/>
      <c r="K26" s="592">
        <f t="shared" si="0"/>
        <v>0</v>
      </c>
      <c r="L26" s="593"/>
      <c r="M26" s="593"/>
      <c r="N26" s="593"/>
      <c r="O26" s="532"/>
      <c r="P26" s="532"/>
      <c r="Q26" s="593"/>
      <c r="R26" s="548"/>
      <c r="S26" s="615"/>
      <c r="T26" s="548"/>
      <c r="U26" s="279"/>
      <c r="V26" s="279"/>
      <c r="W26" s="279"/>
      <c r="X26" s="278"/>
      <c r="Y26" s="277"/>
      <c r="Z26" s="280"/>
      <c r="AA26" s="280"/>
      <c r="AB26" s="279"/>
      <c r="AC26" s="279"/>
      <c r="AD26" s="279"/>
      <c r="AE26" s="279"/>
      <c r="AF26" s="279"/>
      <c r="AG26" s="279"/>
      <c r="AH26" s="279"/>
      <c r="AI26" s="279"/>
      <c r="AJ26" s="279"/>
      <c r="AK26" s="279"/>
      <c r="AL26" s="279"/>
      <c r="AM26" s="279"/>
    </row>
    <row r="27" spans="1:39" ht="15.75" customHeight="1" x14ac:dyDescent="0.35">
      <c r="A27" s="549"/>
      <c r="B27" s="533"/>
      <c r="C27" s="532"/>
      <c r="D27" s="532"/>
      <c r="E27" s="550"/>
      <c r="F27" s="550"/>
      <c r="G27" s="551"/>
      <c r="H27" s="613"/>
      <c r="I27" s="613"/>
      <c r="J27" s="533"/>
      <c r="K27" s="592">
        <f t="shared" si="0"/>
        <v>0</v>
      </c>
      <c r="L27" s="593"/>
      <c r="M27" s="593"/>
      <c r="N27" s="593"/>
      <c r="O27" s="532"/>
      <c r="P27" s="532"/>
      <c r="Q27" s="593"/>
      <c r="R27" s="548"/>
      <c r="S27" s="615"/>
      <c r="T27" s="548"/>
      <c r="U27" s="279"/>
      <c r="V27" s="279"/>
      <c r="W27" s="279"/>
      <c r="X27" s="278"/>
      <c r="Y27" s="277"/>
      <c r="Z27" s="280"/>
      <c r="AA27" s="280"/>
      <c r="AB27" s="279"/>
      <c r="AC27" s="279"/>
      <c r="AD27" s="279"/>
      <c r="AE27" s="279"/>
      <c r="AF27" s="279"/>
      <c r="AG27" s="279"/>
      <c r="AH27" s="279"/>
      <c r="AI27" s="279"/>
      <c r="AJ27" s="279"/>
      <c r="AK27" s="279"/>
      <c r="AL27" s="279"/>
      <c r="AM27" s="279"/>
    </row>
    <row r="28" spans="1:39" ht="15.75" customHeight="1" x14ac:dyDescent="0.35">
      <c r="A28" s="549"/>
      <c r="B28" s="533"/>
      <c r="C28" s="532"/>
      <c r="D28" s="532"/>
      <c r="E28" s="550"/>
      <c r="F28" s="550"/>
      <c r="G28" s="551"/>
      <c r="H28" s="613"/>
      <c r="I28" s="613"/>
      <c r="J28" s="533"/>
      <c r="K28" s="592">
        <f t="shared" si="0"/>
        <v>0</v>
      </c>
      <c r="L28" s="593"/>
      <c r="M28" s="593"/>
      <c r="N28" s="593"/>
      <c r="O28" s="532"/>
      <c r="P28" s="532"/>
      <c r="Q28" s="593"/>
      <c r="R28" s="548"/>
      <c r="S28" s="615"/>
      <c r="T28" s="548"/>
      <c r="U28" s="279"/>
      <c r="V28" s="279"/>
      <c r="W28" s="279"/>
      <c r="X28" s="278"/>
      <c r="Y28" s="277"/>
      <c r="Z28" s="280"/>
      <c r="AA28" s="280"/>
      <c r="AB28" s="279"/>
      <c r="AC28" s="279"/>
      <c r="AD28" s="279"/>
      <c r="AE28" s="279"/>
      <c r="AF28" s="279"/>
      <c r="AG28" s="279"/>
      <c r="AH28" s="279"/>
      <c r="AI28" s="279"/>
      <c r="AJ28" s="279"/>
      <c r="AK28" s="279"/>
      <c r="AL28" s="279"/>
      <c r="AM28" s="279"/>
    </row>
    <row r="29" spans="1:39" ht="15.6" thickBot="1" x14ac:dyDescent="0.4">
      <c r="A29" s="549"/>
      <c r="B29" s="533"/>
      <c r="C29" s="533"/>
      <c r="D29" s="533"/>
      <c r="E29" s="543"/>
      <c r="F29" s="543"/>
      <c r="G29" s="543"/>
      <c r="H29" s="613"/>
      <c r="I29" s="542"/>
      <c r="J29" s="533"/>
      <c r="K29" s="592">
        <f t="shared" ref="K29" si="1">SUM(L29:N29)</f>
        <v>0</v>
      </c>
      <c r="L29" s="594"/>
      <c r="M29" s="594"/>
      <c r="N29" s="594"/>
      <c r="O29" s="533"/>
      <c r="P29" s="545"/>
      <c r="Q29" s="594"/>
      <c r="R29" s="535"/>
      <c r="S29" s="614"/>
      <c r="T29" s="535"/>
    </row>
    <row r="30" spans="1:39" ht="15" x14ac:dyDescent="0.35">
      <c r="A30" s="183"/>
      <c r="B30" s="281"/>
      <c r="C30" s="281"/>
      <c r="D30" s="281"/>
      <c r="E30" s="281"/>
      <c r="F30" s="281"/>
      <c r="G30" s="281"/>
      <c r="H30" s="837"/>
      <c r="I30" s="281"/>
      <c r="J30" s="281"/>
      <c r="K30" s="281"/>
      <c r="L30" s="281"/>
      <c r="M30" s="281"/>
      <c r="N30" s="281"/>
      <c r="O30" s="281"/>
      <c r="P30" s="281"/>
      <c r="Q30" s="281"/>
      <c r="R30" s="281"/>
      <c r="S30" s="281"/>
      <c r="T30" s="281"/>
    </row>
    <row r="31" spans="1:39" ht="15" x14ac:dyDescent="0.35">
      <c r="A31" s="282"/>
      <c r="B31" s="281"/>
      <c r="C31" s="281"/>
      <c r="D31" s="281"/>
      <c r="E31" s="281"/>
      <c r="F31" s="281"/>
      <c r="G31" s="281"/>
      <c r="H31" s="837"/>
      <c r="I31" s="281"/>
      <c r="J31" s="281"/>
      <c r="K31" s="281"/>
      <c r="L31" s="281"/>
      <c r="M31" s="281"/>
      <c r="N31" s="281"/>
      <c r="O31" s="451"/>
      <c r="P31" s="281"/>
      <c r="Q31" s="281"/>
      <c r="R31" s="281"/>
      <c r="S31" s="281"/>
      <c r="T31" s="281"/>
    </row>
    <row r="32" spans="1:39" ht="15" x14ac:dyDescent="0.35">
      <c r="A32" s="282"/>
      <c r="B32" s="281"/>
      <c r="C32" s="281"/>
      <c r="D32" s="281"/>
      <c r="E32" s="281"/>
      <c r="F32" s="281"/>
      <c r="G32" s="281"/>
      <c r="H32" s="837"/>
      <c r="I32" s="281"/>
      <c r="J32" s="281"/>
      <c r="K32" s="281"/>
      <c r="L32" s="281"/>
      <c r="M32" s="281"/>
      <c r="N32" s="281"/>
      <c r="O32" s="281"/>
      <c r="P32" s="281"/>
      <c r="Q32" s="281"/>
      <c r="R32" s="281"/>
      <c r="S32" s="281"/>
      <c r="T32" s="281"/>
    </row>
    <row r="33" spans="1:20" ht="15" x14ac:dyDescent="0.35">
      <c r="A33" s="282"/>
      <c r="B33" s="281"/>
      <c r="C33" s="281"/>
      <c r="D33" s="281"/>
      <c r="E33" s="281"/>
      <c r="F33" s="281"/>
      <c r="G33" s="281"/>
      <c r="H33" s="837"/>
      <c r="I33" s="281"/>
      <c r="J33" s="281"/>
      <c r="K33" s="281"/>
      <c r="L33" s="281"/>
      <c r="M33" s="281"/>
      <c r="N33" s="281"/>
      <c r="O33" s="281"/>
      <c r="P33" s="281"/>
      <c r="Q33" s="281"/>
      <c r="R33" s="281"/>
      <c r="S33" s="281"/>
      <c r="T33" s="281"/>
    </row>
    <row r="34" spans="1:20" x14ac:dyDescent="0.35">
      <c r="A34" s="953" t="s">
        <v>183</v>
      </c>
      <c r="B34" s="953"/>
      <c r="C34" s="953"/>
      <c r="D34" s="953"/>
      <c r="E34" s="953"/>
      <c r="F34" s="953"/>
      <c r="G34" s="953"/>
      <c r="H34" s="837"/>
      <c r="I34" s="281"/>
      <c r="J34" s="281"/>
      <c r="K34" s="281"/>
      <c r="L34" s="281"/>
      <c r="M34" s="281"/>
      <c r="N34" s="281"/>
      <c r="O34" s="281"/>
      <c r="P34" s="281"/>
      <c r="Q34" s="281"/>
      <c r="R34" s="281"/>
      <c r="S34" s="281"/>
      <c r="T34" s="281"/>
    </row>
    <row r="35" spans="1:20" ht="14.4" thickBot="1" x14ac:dyDescent="0.4">
      <c r="A35" s="281"/>
      <c r="B35" s="281"/>
      <c r="C35" s="281"/>
      <c r="D35" s="281"/>
      <c r="E35" s="281"/>
      <c r="F35" s="281"/>
      <c r="G35" s="281"/>
      <c r="H35" s="837"/>
      <c r="I35" s="281"/>
      <c r="J35" s="281"/>
      <c r="K35" s="281"/>
      <c r="L35" s="281"/>
      <c r="M35" s="281"/>
      <c r="N35" s="281"/>
      <c r="O35" s="281"/>
      <c r="P35" s="281"/>
      <c r="Q35" s="281"/>
      <c r="R35" s="281"/>
      <c r="S35" s="281"/>
      <c r="T35" s="281"/>
    </row>
    <row r="36" spans="1:20" ht="28.2" thickBot="1" x14ac:dyDescent="0.4">
      <c r="A36" s="109" t="s">
        <v>282</v>
      </c>
      <c r="B36" s="11" t="s">
        <v>179</v>
      </c>
      <c r="C36" s="1" t="s">
        <v>284</v>
      </c>
      <c r="D36" s="11" t="s">
        <v>180</v>
      </c>
      <c r="E36" s="11" t="s">
        <v>181</v>
      </c>
      <c r="F36" s="11" t="s">
        <v>91</v>
      </c>
      <c r="G36" s="170" t="s">
        <v>86</v>
      </c>
      <c r="H36" s="837"/>
      <c r="I36" s="281"/>
      <c r="J36" s="281"/>
      <c r="K36" s="281"/>
      <c r="L36" s="281"/>
      <c r="M36" s="281"/>
      <c r="N36" s="281"/>
      <c r="O36" s="281"/>
      <c r="P36" s="281"/>
      <c r="Q36" s="281"/>
      <c r="R36" s="281"/>
      <c r="S36" s="281"/>
      <c r="T36" s="281"/>
    </row>
    <row r="37" spans="1:20" ht="15" x14ac:dyDescent="0.35">
      <c r="A37" s="553"/>
      <c r="B37" s="554"/>
      <c r="C37" s="608"/>
      <c r="D37" s="606"/>
      <c r="E37" s="606"/>
      <c r="F37" s="611"/>
      <c r="G37" s="555"/>
      <c r="H37" s="837"/>
      <c r="I37" s="281"/>
      <c r="J37" s="281"/>
      <c r="K37" s="281"/>
      <c r="L37" s="281"/>
      <c r="M37" s="281"/>
      <c r="N37" s="281"/>
      <c r="O37" s="281"/>
      <c r="P37" s="281"/>
      <c r="Q37" s="281"/>
      <c r="R37" s="281"/>
      <c r="S37" s="281"/>
      <c r="T37" s="281"/>
    </row>
    <row r="38" spans="1:20" ht="15" x14ac:dyDescent="0.35">
      <c r="A38" s="541"/>
      <c r="B38" s="556"/>
      <c r="C38" s="594"/>
      <c r="D38" s="603"/>
      <c r="E38" s="603"/>
      <c r="F38" s="542"/>
      <c r="G38" s="557"/>
      <c r="H38" s="837"/>
      <c r="I38" s="281"/>
      <c r="J38" s="281"/>
      <c r="K38" s="281"/>
      <c r="L38" s="281"/>
      <c r="M38" s="281"/>
      <c r="N38" s="281"/>
      <c r="O38" s="281"/>
      <c r="P38" s="281"/>
      <c r="Q38" s="281"/>
      <c r="R38" s="281"/>
      <c r="S38" s="281"/>
      <c r="T38" s="281"/>
    </row>
    <row r="39" spans="1:20" ht="15" x14ac:dyDescent="0.35">
      <c r="A39" s="541"/>
      <c r="B39" s="556"/>
      <c r="C39" s="594"/>
      <c r="D39" s="603"/>
      <c r="E39" s="603"/>
      <c r="F39" s="542"/>
      <c r="G39" s="557"/>
      <c r="H39" s="837"/>
      <c r="I39" s="281"/>
      <c r="J39" s="281"/>
      <c r="K39" s="281"/>
      <c r="L39" s="281"/>
      <c r="M39" s="281"/>
      <c r="N39" s="281"/>
      <c r="O39" s="281"/>
      <c r="P39" s="281"/>
      <c r="Q39" s="281"/>
      <c r="R39" s="281"/>
      <c r="S39" s="281"/>
      <c r="T39" s="281"/>
    </row>
    <row r="40" spans="1:20" ht="15" x14ac:dyDescent="0.35">
      <c r="A40" s="541"/>
      <c r="B40" s="556"/>
      <c r="C40" s="594"/>
      <c r="D40" s="603"/>
      <c r="E40" s="603"/>
      <c r="F40" s="542"/>
      <c r="G40" s="557"/>
      <c r="H40" s="837"/>
      <c r="I40" s="281"/>
      <c r="J40" s="281"/>
      <c r="K40" s="281"/>
      <c r="L40" s="281"/>
      <c r="M40" s="281"/>
      <c r="N40" s="281"/>
      <c r="O40" s="281"/>
      <c r="P40" s="281"/>
      <c r="Q40" s="281"/>
      <c r="R40" s="281"/>
      <c r="S40" s="281"/>
      <c r="T40" s="281"/>
    </row>
    <row r="41" spans="1:20" ht="15" x14ac:dyDescent="0.35">
      <c r="A41" s="541"/>
      <c r="B41" s="556"/>
      <c r="C41" s="594"/>
      <c r="D41" s="603"/>
      <c r="E41" s="603"/>
      <c r="F41" s="542"/>
      <c r="G41" s="557"/>
      <c r="H41" s="837"/>
      <c r="I41" s="281"/>
      <c r="J41" s="281"/>
      <c r="K41" s="281"/>
      <c r="L41" s="281"/>
      <c r="M41" s="281"/>
      <c r="N41" s="281"/>
      <c r="O41" s="281"/>
      <c r="P41" s="281"/>
      <c r="Q41" s="281"/>
      <c r="R41" s="281"/>
      <c r="S41" s="281"/>
      <c r="T41" s="281"/>
    </row>
    <row r="42" spans="1:20" ht="15" x14ac:dyDescent="0.35">
      <c r="A42" s="541"/>
      <c r="B42" s="556"/>
      <c r="C42" s="594"/>
      <c r="D42" s="603"/>
      <c r="E42" s="603"/>
      <c r="F42" s="542"/>
      <c r="G42" s="557"/>
      <c r="H42" s="837"/>
      <c r="I42" s="281"/>
      <c r="J42" s="281"/>
      <c r="K42" s="281"/>
      <c r="L42" s="281"/>
      <c r="M42" s="281"/>
      <c r="N42" s="281"/>
      <c r="O42" s="281"/>
      <c r="P42" s="281"/>
      <c r="Q42" s="281"/>
      <c r="R42" s="281"/>
      <c r="S42" s="281"/>
      <c r="T42" s="281"/>
    </row>
    <row r="43" spans="1:20" ht="15" x14ac:dyDescent="0.35">
      <c r="A43" s="541"/>
      <c r="B43" s="556"/>
      <c r="C43" s="594"/>
      <c r="D43" s="603"/>
      <c r="E43" s="603"/>
      <c r="F43" s="542"/>
      <c r="G43" s="557"/>
      <c r="H43" s="837"/>
      <c r="I43" s="281"/>
      <c r="J43" s="281"/>
      <c r="K43" s="281"/>
      <c r="L43" s="281"/>
      <c r="M43" s="281"/>
      <c r="N43" s="281"/>
      <c r="O43" s="281"/>
      <c r="P43" s="281"/>
      <c r="Q43" s="281"/>
      <c r="R43" s="281"/>
      <c r="S43" s="281"/>
      <c r="T43" s="281"/>
    </row>
    <row r="44" spans="1:20" ht="15" x14ac:dyDescent="0.35">
      <c r="A44" s="541"/>
      <c r="B44" s="556"/>
      <c r="C44" s="594"/>
      <c r="D44" s="603"/>
      <c r="E44" s="603"/>
      <c r="F44" s="542"/>
      <c r="G44" s="557"/>
      <c r="H44" s="837"/>
      <c r="I44" s="281"/>
      <c r="J44" s="281"/>
      <c r="K44" s="281"/>
      <c r="L44" s="281"/>
      <c r="M44" s="281"/>
      <c r="N44" s="281"/>
      <c r="O44" s="281"/>
      <c r="P44" s="281"/>
      <c r="Q44" s="281"/>
      <c r="R44" s="281"/>
      <c r="S44" s="281"/>
      <c r="T44" s="281"/>
    </row>
    <row r="45" spans="1:20" ht="15" x14ac:dyDescent="0.35">
      <c r="A45" s="541"/>
      <c r="B45" s="556"/>
      <c r="C45" s="594"/>
      <c r="D45" s="603"/>
      <c r="E45" s="603"/>
      <c r="F45" s="542"/>
      <c r="G45" s="557"/>
      <c r="H45" s="837"/>
      <c r="I45" s="281"/>
      <c r="J45" s="281"/>
      <c r="K45" s="281"/>
      <c r="L45" s="281"/>
      <c r="M45" s="281"/>
      <c r="N45" s="281"/>
      <c r="O45" s="281"/>
      <c r="P45" s="281"/>
      <c r="Q45" s="281"/>
      <c r="R45" s="281"/>
      <c r="S45" s="281"/>
      <c r="T45" s="281"/>
    </row>
    <row r="46" spans="1:20" ht="15" x14ac:dyDescent="0.35">
      <c r="A46" s="541"/>
      <c r="B46" s="556"/>
      <c r="C46" s="594"/>
      <c r="D46" s="603"/>
      <c r="E46" s="603"/>
      <c r="F46" s="542"/>
      <c r="G46" s="557"/>
      <c r="H46" s="837"/>
      <c r="I46" s="281"/>
      <c r="J46" s="281"/>
      <c r="K46" s="281"/>
      <c r="L46" s="281"/>
      <c r="M46" s="281"/>
      <c r="N46" s="281"/>
      <c r="O46" s="281"/>
      <c r="P46" s="281"/>
      <c r="Q46" s="281"/>
      <c r="R46" s="281"/>
      <c r="S46" s="281"/>
      <c r="T46" s="281"/>
    </row>
    <row r="47" spans="1:20" ht="15" x14ac:dyDescent="0.35">
      <c r="A47" s="541"/>
      <c r="B47" s="556"/>
      <c r="C47" s="594"/>
      <c r="D47" s="603"/>
      <c r="E47" s="603"/>
      <c r="F47" s="542"/>
      <c r="G47" s="557"/>
      <c r="H47" s="837"/>
      <c r="I47" s="281"/>
      <c r="J47" s="281"/>
      <c r="K47" s="281"/>
      <c r="L47" s="281"/>
      <c r="M47" s="281"/>
      <c r="N47" s="281"/>
      <c r="O47" s="281"/>
      <c r="P47" s="281"/>
      <c r="Q47" s="281"/>
      <c r="R47" s="281"/>
      <c r="S47" s="281"/>
      <c r="T47" s="281"/>
    </row>
    <row r="48" spans="1:20" ht="15" x14ac:dyDescent="0.35">
      <c r="A48" s="541"/>
      <c r="B48" s="556"/>
      <c r="C48" s="594"/>
      <c r="D48" s="603"/>
      <c r="E48" s="603"/>
      <c r="F48" s="542"/>
      <c r="G48" s="557"/>
      <c r="H48" s="837"/>
      <c r="I48" s="281"/>
      <c r="J48" s="281"/>
      <c r="K48" s="281"/>
      <c r="L48" s="281"/>
      <c r="M48" s="281"/>
      <c r="N48" s="281"/>
      <c r="O48" s="281"/>
      <c r="P48" s="281"/>
      <c r="Q48" s="281"/>
      <c r="R48" s="281"/>
      <c r="S48" s="281"/>
      <c r="T48" s="281"/>
    </row>
    <row r="49" spans="1:20" ht="15" x14ac:dyDescent="0.35">
      <c r="A49" s="541"/>
      <c r="B49" s="556"/>
      <c r="C49" s="594"/>
      <c r="D49" s="603"/>
      <c r="E49" s="603"/>
      <c r="F49" s="542"/>
      <c r="G49" s="557"/>
      <c r="H49" s="837"/>
      <c r="I49" s="281"/>
      <c r="J49" s="281"/>
      <c r="K49" s="281"/>
      <c r="L49" s="281"/>
      <c r="M49" s="281"/>
      <c r="N49" s="281"/>
      <c r="O49" s="281"/>
      <c r="P49" s="281"/>
      <c r="Q49" s="281"/>
      <c r="R49" s="281"/>
      <c r="S49" s="281"/>
      <c r="T49" s="281"/>
    </row>
    <row r="50" spans="1:20" ht="15" x14ac:dyDescent="0.35">
      <c r="A50" s="541"/>
      <c r="B50" s="556"/>
      <c r="C50" s="594"/>
      <c r="D50" s="603"/>
      <c r="E50" s="603"/>
      <c r="F50" s="542"/>
      <c r="G50" s="557"/>
      <c r="H50" s="837"/>
      <c r="I50" s="281"/>
      <c r="J50" s="281"/>
      <c r="K50" s="281"/>
      <c r="L50" s="281"/>
      <c r="M50" s="281"/>
      <c r="N50" s="281"/>
      <c r="O50" s="281"/>
      <c r="P50" s="281"/>
      <c r="Q50" s="281"/>
      <c r="R50" s="281"/>
      <c r="S50" s="281"/>
      <c r="T50" s="281"/>
    </row>
    <row r="51" spans="1:20" ht="15" x14ac:dyDescent="0.35">
      <c r="A51" s="541"/>
      <c r="B51" s="556"/>
      <c r="C51" s="594"/>
      <c r="D51" s="603"/>
      <c r="E51" s="603"/>
      <c r="F51" s="542"/>
      <c r="G51" s="557"/>
      <c r="H51" s="837"/>
      <c r="I51" s="281"/>
      <c r="J51" s="281"/>
      <c r="K51" s="281"/>
      <c r="L51" s="281"/>
      <c r="M51" s="281"/>
      <c r="N51" s="281"/>
      <c r="O51" s="281"/>
      <c r="P51" s="281"/>
      <c r="Q51" s="281"/>
      <c r="R51" s="281"/>
      <c r="S51" s="281"/>
      <c r="T51" s="281"/>
    </row>
    <row r="52" spans="1:20" ht="15" x14ac:dyDescent="0.35">
      <c r="A52" s="541"/>
      <c r="B52" s="556"/>
      <c r="C52" s="594"/>
      <c r="D52" s="603"/>
      <c r="E52" s="603"/>
      <c r="F52" s="542"/>
      <c r="G52" s="557"/>
      <c r="H52" s="837"/>
      <c r="I52" s="281"/>
      <c r="J52" s="281"/>
      <c r="K52" s="281"/>
      <c r="L52" s="281"/>
      <c r="M52" s="281"/>
      <c r="N52" s="281"/>
      <c r="O52" s="281"/>
      <c r="P52" s="281"/>
      <c r="Q52" s="281"/>
      <c r="R52" s="281"/>
      <c r="S52" s="281"/>
      <c r="T52" s="281"/>
    </row>
    <row r="53" spans="1:20" ht="15" x14ac:dyDescent="0.35">
      <c r="A53" s="541"/>
      <c r="B53" s="556"/>
      <c r="C53" s="594"/>
      <c r="D53" s="603"/>
      <c r="E53" s="603"/>
      <c r="F53" s="542"/>
      <c r="G53" s="557"/>
      <c r="H53" s="837"/>
      <c r="I53" s="281"/>
      <c r="J53" s="281"/>
      <c r="K53" s="281"/>
      <c r="L53" s="281"/>
      <c r="M53" s="281"/>
      <c r="N53" s="281"/>
      <c r="O53" s="281"/>
      <c r="P53" s="281"/>
      <c r="Q53" s="281"/>
      <c r="R53" s="281"/>
      <c r="S53" s="281"/>
      <c r="T53" s="281"/>
    </row>
    <row r="54" spans="1:20" ht="15" x14ac:dyDescent="0.35">
      <c r="A54" s="541"/>
      <c r="B54" s="556"/>
      <c r="C54" s="594"/>
      <c r="D54" s="603"/>
      <c r="E54" s="603"/>
      <c r="F54" s="542"/>
      <c r="G54" s="557"/>
      <c r="H54" s="837"/>
      <c r="I54" s="281"/>
      <c r="J54" s="281"/>
      <c r="K54" s="281"/>
      <c r="L54" s="281"/>
      <c r="M54" s="281"/>
      <c r="N54" s="281"/>
      <c r="O54" s="281"/>
      <c r="P54" s="281"/>
      <c r="Q54" s="281"/>
      <c r="R54" s="281"/>
      <c r="S54" s="281"/>
      <c r="T54" s="281"/>
    </row>
    <row r="55" spans="1:20" ht="15" x14ac:dyDescent="0.35">
      <c r="A55" s="541"/>
      <c r="B55" s="556"/>
      <c r="C55" s="594"/>
      <c r="D55" s="603"/>
      <c r="E55" s="603"/>
      <c r="F55" s="542"/>
      <c r="G55" s="557"/>
      <c r="H55" s="837"/>
      <c r="I55" s="281"/>
      <c r="J55" s="281"/>
      <c r="K55" s="281"/>
      <c r="L55" s="281"/>
      <c r="M55" s="281"/>
      <c r="N55" s="281"/>
      <c r="O55" s="281"/>
      <c r="P55" s="281"/>
      <c r="Q55" s="281"/>
      <c r="R55" s="281"/>
      <c r="S55" s="281"/>
      <c r="T55" s="281"/>
    </row>
    <row r="56" spans="1:20" ht="15" x14ac:dyDescent="0.35">
      <c r="A56" s="541"/>
      <c r="B56" s="556"/>
      <c r="C56" s="594"/>
      <c r="D56" s="603"/>
      <c r="E56" s="603"/>
      <c r="F56" s="542"/>
      <c r="G56" s="557"/>
      <c r="H56" s="837"/>
      <c r="I56" s="281"/>
      <c r="J56" s="281"/>
      <c r="K56" s="281"/>
      <c r="L56" s="281"/>
      <c r="M56" s="281"/>
      <c r="N56" s="281"/>
      <c r="O56" s="281"/>
      <c r="P56" s="281"/>
      <c r="Q56" s="281"/>
      <c r="R56" s="281"/>
      <c r="S56" s="281"/>
      <c r="T56" s="281"/>
    </row>
    <row r="57" spans="1:20" ht="15" x14ac:dyDescent="0.35">
      <c r="A57" s="541"/>
      <c r="B57" s="556"/>
      <c r="C57" s="594"/>
      <c r="D57" s="603"/>
      <c r="E57" s="603"/>
      <c r="F57" s="542"/>
      <c r="G57" s="557"/>
      <c r="H57" s="837"/>
      <c r="I57" s="281"/>
      <c r="J57" s="281"/>
      <c r="K57" s="281"/>
      <c r="L57" s="281"/>
      <c r="M57" s="281"/>
      <c r="N57" s="281"/>
      <c r="O57" s="281"/>
      <c r="P57" s="281"/>
      <c r="Q57" s="281"/>
      <c r="R57" s="281"/>
      <c r="S57" s="281"/>
      <c r="T57" s="281"/>
    </row>
    <row r="58" spans="1:20" ht="15" x14ac:dyDescent="0.35">
      <c r="A58" s="541"/>
      <c r="B58" s="556"/>
      <c r="C58" s="594"/>
      <c r="D58" s="603"/>
      <c r="E58" s="603"/>
      <c r="F58" s="542"/>
      <c r="G58" s="557"/>
      <c r="H58" s="837"/>
      <c r="I58" s="281"/>
      <c r="J58" s="281"/>
      <c r="K58" s="281"/>
      <c r="L58" s="281"/>
      <c r="M58" s="281"/>
      <c r="N58" s="281"/>
      <c r="O58" s="281"/>
      <c r="P58" s="281"/>
      <c r="Q58" s="281"/>
      <c r="R58" s="281"/>
      <c r="S58" s="281"/>
      <c r="T58" s="281"/>
    </row>
    <row r="59" spans="1:20" ht="15" x14ac:dyDescent="0.35">
      <c r="A59" s="541"/>
      <c r="B59" s="556"/>
      <c r="C59" s="594"/>
      <c r="D59" s="603"/>
      <c r="E59" s="603"/>
      <c r="F59" s="542"/>
      <c r="G59" s="557"/>
      <c r="H59" s="837"/>
      <c r="I59" s="281"/>
      <c r="J59" s="281"/>
      <c r="K59" s="281"/>
      <c r="L59" s="281"/>
      <c r="M59" s="281"/>
      <c r="N59" s="281"/>
      <c r="O59" s="281"/>
      <c r="P59" s="281"/>
      <c r="Q59" s="281"/>
      <c r="R59" s="281"/>
      <c r="S59" s="281"/>
      <c r="T59" s="281"/>
    </row>
    <row r="60" spans="1:20" ht="15" x14ac:dyDescent="0.35">
      <c r="A60" s="541"/>
      <c r="B60" s="556"/>
      <c r="C60" s="594"/>
      <c r="D60" s="603"/>
      <c r="E60" s="603"/>
      <c r="F60" s="542"/>
      <c r="G60" s="557"/>
      <c r="H60" s="837"/>
      <c r="I60" s="281"/>
      <c r="J60" s="281"/>
      <c r="K60" s="281"/>
      <c r="L60" s="281"/>
      <c r="M60" s="281"/>
      <c r="N60" s="281"/>
      <c r="O60" s="281"/>
      <c r="P60" s="281"/>
      <c r="Q60" s="281"/>
      <c r="R60" s="281"/>
      <c r="S60" s="281"/>
      <c r="T60" s="281"/>
    </row>
    <row r="61" spans="1:20" ht="15" x14ac:dyDescent="0.35">
      <c r="A61" s="541"/>
      <c r="B61" s="556"/>
      <c r="C61" s="594"/>
      <c r="D61" s="603"/>
      <c r="E61" s="603"/>
      <c r="F61" s="542"/>
      <c r="G61" s="557"/>
      <c r="H61" s="837"/>
      <c r="I61" s="281"/>
      <c r="J61" s="281"/>
      <c r="K61" s="281"/>
      <c r="L61" s="281"/>
      <c r="M61" s="281"/>
      <c r="N61" s="281"/>
      <c r="O61" s="281"/>
      <c r="P61" s="281"/>
      <c r="Q61" s="281"/>
      <c r="R61" s="281"/>
      <c r="S61" s="281"/>
      <c r="T61" s="281"/>
    </row>
    <row r="62" spans="1:20" ht="15" x14ac:dyDescent="0.35">
      <c r="A62" s="541"/>
      <c r="B62" s="556"/>
      <c r="C62" s="594"/>
      <c r="D62" s="603"/>
      <c r="E62" s="603"/>
      <c r="F62" s="542"/>
      <c r="G62" s="557"/>
      <c r="H62" s="837"/>
      <c r="I62" s="281"/>
      <c r="J62" s="281"/>
      <c r="K62" s="281"/>
      <c r="L62" s="281"/>
      <c r="M62" s="281"/>
      <c r="N62" s="281"/>
      <c r="O62" s="281"/>
      <c r="P62" s="281"/>
      <c r="Q62" s="281"/>
      <c r="R62" s="281"/>
      <c r="S62" s="281"/>
      <c r="T62" s="281"/>
    </row>
    <row r="63" spans="1:20" ht="15" x14ac:dyDescent="0.35">
      <c r="A63" s="558"/>
      <c r="B63" s="556"/>
      <c r="C63" s="594"/>
      <c r="D63" s="603"/>
      <c r="E63" s="603"/>
      <c r="F63" s="542"/>
      <c r="G63" s="557"/>
      <c r="H63" s="837"/>
      <c r="I63" s="281"/>
      <c r="J63" s="281"/>
      <c r="K63" s="281"/>
      <c r="L63" s="281"/>
      <c r="M63" s="281"/>
      <c r="N63" s="281"/>
      <c r="O63" s="281"/>
      <c r="P63" s="281"/>
      <c r="Q63" s="281"/>
      <c r="R63" s="281"/>
      <c r="S63" s="281"/>
      <c r="T63" s="281"/>
    </row>
    <row r="64" spans="1:20" ht="15" x14ac:dyDescent="0.35">
      <c r="A64" s="558"/>
      <c r="B64" s="556"/>
      <c r="C64" s="594"/>
      <c r="D64" s="603"/>
      <c r="E64" s="603"/>
      <c r="F64" s="542"/>
      <c r="G64" s="557"/>
      <c r="H64" s="837"/>
      <c r="I64" s="281"/>
      <c r="J64" s="281"/>
      <c r="K64" s="281"/>
      <c r="L64" s="281"/>
      <c r="M64" s="281"/>
      <c r="N64" s="281"/>
      <c r="O64" s="281"/>
      <c r="P64" s="281"/>
      <c r="Q64" s="281"/>
      <c r="R64" s="281"/>
      <c r="S64" s="281"/>
      <c r="T64" s="281"/>
    </row>
    <row r="65" spans="1:20" ht="15" x14ac:dyDescent="0.35">
      <c r="A65" s="541"/>
      <c r="B65" s="556"/>
      <c r="C65" s="594"/>
      <c r="D65" s="603"/>
      <c r="E65" s="603"/>
      <c r="F65" s="542"/>
      <c r="G65" s="557"/>
      <c r="H65" s="837"/>
      <c r="I65" s="281"/>
      <c r="J65" s="281"/>
      <c r="K65" s="281"/>
      <c r="L65" s="281"/>
      <c r="M65" s="281"/>
      <c r="N65" s="281"/>
      <c r="O65" s="281"/>
      <c r="P65" s="281"/>
      <c r="Q65" s="281"/>
      <c r="R65" s="281"/>
      <c r="S65" s="281"/>
      <c r="T65" s="281"/>
    </row>
    <row r="66" spans="1:20" ht="15" x14ac:dyDescent="0.35">
      <c r="A66" s="541"/>
      <c r="B66" s="556"/>
      <c r="C66" s="594"/>
      <c r="D66" s="603"/>
      <c r="E66" s="603"/>
      <c r="F66" s="542"/>
      <c r="G66" s="557"/>
      <c r="H66" s="837"/>
      <c r="I66" s="281"/>
      <c r="J66" s="281"/>
      <c r="K66" s="281"/>
      <c r="L66" s="281"/>
      <c r="M66" s="281"/>
      <c r="N66" s="281"/>
      <c r="O66" s="281"/>
      <c r="P66" s="281"/>
      <c r="Q66" s="281"/>
      <c r="R66" s="281"/>
      <c r="S66" s="281"/>
      <c r="T66" s="281"/>
    </row>
    <row r="67" spans="1:20" ht="15" x14ac:dyDescent="0.35">
      <c r="A67" s="541"/>
      <c r="B67" s="556"/>
      <c r="C67" s="594"/>
      <c r="D67" s="603"/>
      <c r="E67" s="603"/>
      <c r="F67" s="542"/>
      <c r="G67" s="557"/>
      <c r="H67" s="837"/>
      <c r="I67" s="281"/>
      <c r="J67" s="281"/>
      <c r="K67" s="281"/>
      <c r="L67" s="281"/>
      <c r="M67" s="281"/>
      <c r="N67" s="281"/>
      <c r="O67" s="281"/>
      <c r="P67" s="281"/>
      <c r="Q67" s="281"/>
      <c r="R67" s="281"/>
      <c r="S67" s="281"/>
      <c r="T67" s="281"/>
    </row>
    <row r="68" spans="1:20" ht="15" x14ac:dyDescent="0.35">
      <c r="A68" s="541"/>
      <c r="B68" s="556"/>
      <c r="C68" s="594"/>
      <c r="D68" s="603"/>
      <c r="E68" s="603"/>
      <c r="F68" s="542"/>
      <c r="G68" s="557"/>
      <c r="H68" s="837"/>
      <c r="I68" s="281"/>
      <c r="J68" s="281"/>
      <c r="K68" s="281"/>
      <c r="L68" s="281"/>
      <c r="M68" s="281"/>
      <c r="N68" s="281"/>
      <c r="O68" s="281"/>
      <c r="P68" s="281"/>
      <c r="Q68" s="281"/>
      <c r="R68" s="281"/>
      <c r="S68" s="281"/>
      <c r="T68" s="281"/>
    </row>
    <row r="69" spans="1:20" ht="15" x14ac:dyDescent="0.35">
      <c r="A69" s="541"/>
      <c r="B69" s="556"/>
      <c r="C69" s="594"/>
      <c r="D69" s="603"/>
      <c r="E69" s="603"/>
      <c r="F69" s="542"/>
      <c r="G69" s="557"/>
      <c r="H69" s="837"/>
      <c r="I69" s="281"/>
      <c r="J69" s="281"/>
      <c r="K69" s="281"/>
      <c r="L69" s="281"/>
      <c r="M69" s="281"/>
      <c r="N69" s="281"/>
      <c r="O69" s="281"/>
      <c r="P69" s="281"/>
      <c r="Q69" s="281"/>
      <c r="R69" s="281"/>
      <c r="S69" s="281"/>
      <c r="T69" s="281"/>
    </row>
    <row r="70" spans="1:20" ht="15" x14ac:dyDescent="0.35">
      <c r="A70" s="541"/>
      <c r="B70" s="556"/>
      <c r="C70" s="594"/>
      <c r="D70" s="603"/>
      <c r="E70" s="603"/>
      <c r="F70" s="542"/>
      <c r="G70" s="557"/>
      <c r="H70" s="837"/>
      <c r="I70" s="281"/>
      <c r="J70" s="281"/>
      <c r="K70" s="281"/>
      <c r="L70" s="281"/>
      <c r="M70" s="281"/>
      <c r="N70" s="281"/>
      <c r="O70" s="281"/>
      <c r="P70" s="281"/>
      <c r="Q70" s="281"/>
      <c r="R70" s="281"/>
      <c r="S70" s="281"/>
      <c r="T70" s="281"/>
    </row>
    <row r="71" spans="1:20" ht="15" x14ac:dyDescent="0.35">
      <c r="A71" s="541"/>
      <c r="B71" s="556"/>
      <c r="C71" s="594"/>
      <c r="D71" s="603"/>
      <c r="E71" s="603"/>
      <c r="F71" s="542"/>
      <c r="G71" s="557"/>
      <c r="H71" s="837"/>
      <c r="I71" s="281"/>
      <c r="J71" s="281"/>
      <c r="K71" s="281"/>
      <c r="L71" s="281"/>
      <c r="M71" s="281"/>
      <c r="N71" s="281"/>
      <c r="O71" s="281"/>
      <c r="P71" s="281"/>
      <c r="Q71" s="281"/>
      <c r="R71" s="281"/>
      <c r="S71" s="281"/>
      <c r="T71" s="281"/>
    </row>
    <row r="72" spans="1:20" ht="15" x14ac:dyDescent="0.35">
      <c r="A72" s="541"/>
      <c r="B72" s="556"/>
      <c r="C72" s="594"/>
      <c r="D72" s="603"/>
      <c r="E72" s="603"/>
      <c r="F72" s="542"/>
      <c r="G72" s="557"/>
      <c r="H72" s="837"/>
      <c r="I72" s="281"/>
      <c r="J72" s="281"/>
      <c r="K72" s="281"/>
      <c r="L72" s="281"/>
      <c r="M72" s="281"/>
      <c r="N72" s="281"/>
      <c r="O72" s="281"/>
      <c r="P72" s="281"/>
      <c r="Q72" s="281"/>
      <c r="R72" s="281"/>
      <c r="S72" s="281"/>
      <c r="T72" s="281"/>
    </row>
    <row r="73" spans="1:20" ht="15" x14ac:dyDescent="0.35">
      <c r="A73" s="541"/>
      <c r="B73" s="556"/>
      <c r="C73" s="594"/>
      <c r="D73" s="603"/>
      <c r="E73" s="603"/>
      <c r="F73" s="542"/>
      <c r="G73" s="557"/>
      <c r="H73" s="837"/>
      <c r="I73" s="281"/>
      <c r="J73" s="281"/>
      <c r="K73" s="281"/>
      <c r="L73" s="281"/>
      <c r="M73" s="281"/>
      <c r="N73" s="281"/>
      <c r="O73" s="281"/>
      <c r="P73" s="281"/>
      <c r="Q73" s="281"/>
      <c r="R73" s="281"/>
      <c r="S73" s="281"/>
      <c r="T73" s="281"/>
    </row>
    <row r="74" spans="1:20" ht="15" x14ac:dyDescent="0.35">
      <c r="A74" s="541"/>
      <c r="B74" s="556"/>
      <c r="C74" s="594"/>
      <c r="D74" s="603"/>
      <c r="E74" s="603"/>
      <c r="F74" s="542"/>
      <c r="G74" s="557"/>
      <c r="H74" s="837"/>
      <c r="I74" s="281"/>
      <c r="J74" s="281"/>
      <c r="K74" s="281"/>
      <c r="L74" s="281"/>
      <c r="M74" s="281"/>
      <c r="N74" s="281"/>
      <c r="O74" s="281"/>
      <c r="P74" s="281"/>
      <c r="Q74" s="281"/>
      <c r="R74" s="281"/>
      <c r="S74" s="281"/>
      <c r="T74" s="281"/>
    </row>
    <row r="75" spans="1:20" ht="15" x14ac:dyDescent="0.35">
      <c r="A75" s="558"/>
      <c r="B75" s="559"/>
      <c r="C75" s="609"/>
      <c r="D75" s="607"/>
      <c r="E75" s="607"/>
      <c r="F75" s="612"/>
      <c r="G75" s="560"/>
      <c r="H75" s="837"/>
      <c r="I75" s="281"/>
      <c r="J75" s="281"/>
      <c r="K75" s="281"/>
      <c r="L75" s="281"/>
      <c r="M75" s="281"/>
      <c r="N75" s="281"/>
      <c r="O75" s="281"/>
      <c r="P75" s="281"/>
      <c r="Q75" s="281"/>
      <c r="R75" s="281"/>
      <c r="S75" s="281"/>
      <c r="T75" s="281"/>
    </row>
    <row r="76" spans="1:20" ht="15.6" thickBot="1" x14ac:dyDescent="0.4">
      <c r="A76" s="544"/>
      <c r="B76" s="561"/>
      <c r="C76" s="610"/>
      <c r="D76" s="605"/>
      <c r="E76" s="605"/>
      <c r="F76" s="552"/>
      <c r="G76" s="562"/>
      <c r="H76" s="837"/>
      <c r="I76" s="281"/>
      <c r="J76" s="281"/>
      <c r="K76" s="281"/>
      <c r="L76" s="281"/>
      <c r="M76" s="281"/>
      <c r="N76" s="281"/>
      <c r="O76" s="281"/>
      <c r="P76" s="281"/>
      <c r="Q76" s="281"/>
      <c r="R76" s="281"/>
      <c r="S76" s="281"/>
      <c r="T76" s="281"/>
    </row>
    <row r="77" spans="1:20" ht="15" x14ac:dyDescent="0.35">
      <c r="A77" s="183"/>
      <c r="B77" s="281"/>
      <c r="C77" s="281"/>
      <c r="D77" s="281"/>
      <c r="E77" s="281"/>
      <c r="F77" s="281"/>
      <c r="G77" s="281"/>
      <c r="H77" s="837"/>
      <c r="I77" s="281"/>
      <c r="J77" s="281"/>
      <c r="K77" s="281"/>
      <c r="L77" s="281"/>
      <c r="M77" s="281"/>
      <c r="N77" s="281"/>
      <c r="O77" s="281"/>
      <c r="P77" s="281"/>
      <c r="Q77" s="281"/>
      <c r="R77" s="281"/>
      <c r="S77" s="281"/>
      <c r="T77" s="281"/>
    </row>
    <row r="78" spans="1:20" ht="15" x14ac:dyDescent="0.35">
      <c r="A78" s="282"/>
      <c r="B78" s="281"/>
      <c r="C78" s="281"/>
      <c r="D78" s="281"/>
      <c r="E78" s="281"/>
      <c r="F78" s="281"/>
      <c r="G78" s="281"/>
      <c r="H78" s="837"/>
      <c r="I78" s="281"/>
      <c r="J78" s="281"/>
      <c r="K78" s="281"/>
      <c r="L78" s="281"/>
      <c r="M78" s="281"/>
      <c r="N78" s="281"/>
      <c r="O78" s="281"/>
      <c r="P78" s="281"/>
      <c r="Q78" s="281"/>
      <c r="R78" s="281"/>
      <c r="S78" s="281"/>
      <c r="T78" s="281"/>
    </row>
    <row r="79" spans="1:20" ht="15" x14ac:dyDescent="0.35">
      <c r="A79" s="183"/>
      <c r="B79" s="281"/>
      <c r="C79" s="281"/>
      <c r="D79" s="281"/>
      <c r="E79" s="281"/>
      <c r="F79" s="281"/>
      <c r="G79" s="281"/>
      <c r="H79" s="837"/>
      <c r="I79" s="281"/>
      <c r="J79" s="281"/>
      <c r="K79" s="281"/>
      <c r="L79" s="281"/>
      <c r="M79" s="281"/>
      <c r="N79" s="281"/>
      <c r="O79" s="281"/>
      <c r="P79" s="281"/>
      <c r="Q79" s="281"/>
      <c r="R79" s="281"/>
      <c r="S79" s="281"/>
      <c r="T79" s="281"/>
    </row>
    <row r="80" spans="1:20" x14ac:dyDescent="0.35">
      <c r="A80" s="953" t="s">
        <v>178</v>
      </c>
      <c r="B80" s="953"/>
      <c r="C80" s="953"/>
      <c r="D80" s="953"/>
      <c r="E80" s="953"/>
      <c r="F80" s="953"/>
      <c r="G80" s="953"/>
      <c r="H80" s="953"/>
      <c r="I80" s="953"/>
      <c r="J80" s="953"/>
      <c r="K80" s="953"/>
      <c r="L80" s="953"/>
      <c r="M80" s="953"/>
      <c r="N80" s="953"/>
      <c r="O80" s="953"/>
      <c r="P80" s="281"/>
      <c r="Q80" s="281"/>
      <c r="R80" s="281"/>
      <c r="S80" s="281"/>
      <c r="T80" s="281"/>
    </row>
    <row r="81" spans="1:20" ht="15.6" thickBot="1" x14ac:dyDescent="0.4">
      <c r="A81" s="183"/>
      <c r="B81" s="281"/>
      <c r="C81" s="281"/>
      <c r="D81" s="281"/>
      <c r="E81" s="281"/>
      <c r="F81" s="281"/>
      <c r="G81" s="281"/>
      <c r="H81" s="281"/>
      <c r="I81" s="281"/>
      <c r="J81" s="281"/>
      <c r="K81" s="281"/>
      <c r="L81" s="281"/>
      <c r="M81" s="281"/>
      <c r="N81" s="281"/>
      <c r="O81" s="281"/>
      <c r="P81" s="281"/>
      <c r="Q81" s="281"/>
      <c r="R81" s="281"/>
      <c r="S81" s="281"/>
      <c r="T81" s="281"/>
    </row>
    <row r="82" spans="1:20" ht="28.2" thickBot="1" x14ac:dyDescent="0.35">
      <c r="A82" s="10" t="s">
        <v>81</v>
      </c>
      <c r="B82" s="1" t="s">
        <v>182</v>
      </c>
      <c r="C82" s="1" t="s">
        <v>83</v>
      </c>
      <c r="D82" s="11" t="s">
        <v>87</v>
      </c>
      <c r="E82" s="11" t="s">
        <v>90</v>
      </c>
      <c r="F82" s="11" t="s">
        <v>88</v>
      </c>
      <c r="G82" s="11" t="s">
        <v>89</v>
      </c>
      <c r="H82" s="741" t="s">
        <v>476</v>
      </c>
      <c r="I82" s="1" t="s">
        <v>91</v>
      </c>
      <c r="J82" s="11" t="s">
        <v>84</v>
      </c>
      <c r="K82" s="11" t="s">
        <v>176</v>
      </c>
      <c r="L82" s="519" t="s">
        <v>459</v>
      </c>
      <c r="M82" s="519" t="s">
        <v>461</v>
      </c>
      <c r="N82" s="519" t="s">
        <v>460</v>
      </c>
      <c r="O82" s="9" t="s">
        <v>86</v>
      </c>
      <c r="P82" s="281"/>
      <c r="Q82" s="281"/>
      <c r="R82" s="281"/>
      <c r="S82" s="281"/>
      <c r="T82" s="281"/>
    </row>
    <row r="83" spans="1:20" ht="15" x14ac:dyDescent="0.35">
      <c r="A83" s="538"/>
      <c r="B83" s="539"/>
      <c r="C83" s="616"/>
      <c r="D83" s="539"/>
      <c r="E83" s="604"/>
      <c r="F83" s="604"/>
      <c r="G83" s="604"/>
      <c r="H83" s="542"/>
      <c r="I83" s="540"/>
      <c r="J83" s="533"/>
      <c r="K83" s="592">
        <f t="shared" ref="K83" si="2">SUM(L83:N83)</f>
        <v>0</v>
      </c>
      <c r="L83" s="595"/>
      <c r="M83" s="595"/>
      <c r="N83" s="595"/>
      <c r="O83" s="534"/>
      <c r="P83" s="281"/>
      <c r="Q83" s="281"/>
      <c r="R83" s="281"/>
      <c r="S83" s="281"/>
      <c r="T83" s="281"/>
    </row>
    <row r="84" spans="1:20" ht="15" x14ac:dyDescent="0.35">
      <c r="A84" s="541"/>
      <c r="B84" s="533"/>
      <c r="C84" s="594"/>
      <c r="D84" s="533"/>
      <c r="E84" s="603"/>
      <c r="F84" s="603"/>
      <c r="G84" s="603"/>
      <c r="H84" s="542"/>
      <c r="I84" s="542"/>
      <c r="J84" s="533"/>
      <c r="K84" s="592">
        <f t="shared" ref="K84:K97" si="3">SUM(L84:N84)</f>
        <v>0</v>
      </c>
      <c r="L84" s="596"/>
      <c r="M84" s="596"/>
      <c r="N84" s="596"/>
      <c r="O84" s="536"/>
      <c r="P84" s="281"/>
      <c r="Q84" s="281"/>
      <c r="R84" s="281"/>
      <c r="S84" s="281"/>
      <c r="T84" s="281"/>
    </row>
    <row r="85" spans="1:20" ht="15" x14ac:dyDescent="0.35">
      <c r="A85" s="541"/>
      <c r="B85" s="533"/>
      <c r="C85" s="594"/>
      <c r="D85" s="533"/>
      <c r="E85" s="603"/>
      <c r="F85" s="603"/>
      <c r="G85" s="603"/>
      <c r="H85" s="542"/>
      <c r="I85" s="542"/>
      <c r="J85" s="533"/>
      <c r="K85" s="592">
        <f t="shared" si="3"/>
        <v>0</v>
      </c>
      <c r="L85" s="596"/>
      <c r="M85" s="596"/>
      <c r="N85" s="596"/>
      <c r="O85" s="536"/>
      <c r="P85" s="281"/>
      <c r="Q85" s="281"/>
      <c r="R85" s="281"/>
      <c r="S85" s="281"/>
      <c r="T85" s="281"/>
    </row>
    <row r="86" spans="1:20" ht="15" x14ac:dyDescent="0.35">
      <c r="A86" s="541"/>
      <c r="B86" s="533"/>
      <c r="C86" s="594"/>
      <c r="D86" s="533"/>
      <c r="E86" s="603"/>
      <c r="F86" s="603"/>
      <c r="G86" s="603"/>
      <c r="H86" s="542"/>
      <c r="I86" s="542"/>
      <c r="J86" s="533"/>
      <c r="K86" s="592">
        <f t="shared" si="3"/>
        <v>0</v>
      </c>
      <c r="L86" s="596"/>
      <c r="M86" s="596"/>
      <c r="N86" s="596"/>
      <c r="O86" s="536"/>
      <c r="P86" s="281"/>
      <c r="Q86" s="281"/>
      <c r="R86" s="281"/>
      <c r="S86" s="281"/>
      <c r="T86" s="281"/>
    </row>
    <row r="87" spans="1:20" ht="15" x14ac:dyDescent="0.35">
      <c r="A87" s="541"/>
      <c r="B87" s="533"/>
      <c r="C87" s="594"/>
      <c r="D87" s="533"/>
      <c r="E87" s="603"/>
      <c r="F87" s="603"/>
      <c r="G87" s="603"/>
      <c r="H87" s="542"/>
      <c r="I87" s="542"/>
      <c r="J87" s="533"/>
      <c r="K87" s="592">
        <f t="shared" si="3"/>
        <v>0</v>
      </c>
      <c r="L87" s="596"/>
      <c r="M87" s="596"/>
      <c r="N87" s="596"/>
      <c r="O87" s="536"/>
      <c r="P87" s="281"/>
      <c r="Q87" s="281"/>
      <c r="R87" s="281"/>
      <c r="S87" s="281"/>
      <c r="T87" s="281"/>
    </row>
    <row r="88" spans="1:20" ht="15" x14ac:dyDescent="0.35">
      <c r="A88" s="541"/>
      <c r="B88" s="533"/>
      <c r="C88" s="594"/>
      <c r="D88" s="533"/>
      <c r="E88" s="603"/>
      <c r="F88" s="543"/>
      <c r="G88" s="603"/>
      <c r="H88" s="542"/>
      <c r="I88" s="542"/>
      <c r="J88" s="533"/>
      <c r="K88" s="592">
        <f t="shared" si="3"/>
        <v>0</v>
      </c>
      <c r="L88" s="596"/>
      <c r="M88" s="596"/>
      <c r="N88" s="596"/>
      <c r="O88" s="536"/>
      <c r="P88" s="281"/>
      <c r="Q88" s="281"/>
      <c r="R88" s="281"/>
      <c r="S88" s="281"/>
      <c r="T88" s="281"/>
    </row>
    <row r="89" spans="1:20" ht="15" x14ac:dyDescent="0.35">
      <c r="A89" s="541"/>
      <c r="B89" s="533"/>
      <c r="C89" s="594"/>
      <c r="D89" s="533"/>
      <c r="E89" s="603"/>
      <c r="F89" s="543"/>
      <c r="G89" s="543"/>
      <c r="H89" s="542"/>
      <c r="I89" s="542"/>
      <c r="J89" s="533"/>
      <c r="K89" s="592">
        <f t="shared" si="3"/>
        <v>0</v>
      </c>
      <c r="L89" s="596"/>
      <c r="M89" s="596"/>
      <c r="N89" s="596"/>
      <c r="O89" s="536"/>
      <c r="P89" s="281"/>
      <c r="Q89" s="281"/>
      <c r="R89" s="281"/>
      <c r="S89" s="281"/>
      <c r="T89" s="281"/>
    </row>
    <row r="90" spans="1:20" ht="15" x14ac:dyDescent="0.35">
      <c r="A90" s="541"/>
      <c r="B90" s="533"/>
      <c r="C90" s="594"/>
      <c r="D90" s="533"/>
      <c r="E90" s="603"/>
      <c r="F90" s="543"/>
      <c r="G90" s="543"/>
      <c r="H90" s="542"/>
      <c r="I90" s="542"/>
      <c r="J90" s="533"/>
      <c r="K90" s="592">
        <f t="shared" si="3"/>
        <v>0</v>
      </c>
      <c r="L90" s="596"/>
      <c r="M90" s="596"/>
      <c r="N90" s="596"/>
      <c r="O90" s="536"/>
      <c r="P90" s="281"/>
      <c r="Q90" s="281"/>
      <c r="R90" s="281"/>
      <c r="S90" s="281"/>
      <c r="T90" s="281"/>
    </row>
    <row r="91" spans="1:20" ht="15" x14ac:dyDescent="0.35">
      <c r="A91" s="541"/>
      <c r="B91" s="533"/>
      <c r="C91" s="594"/>
      <c r="D91" s="533"/>
      <c r="E91" s="603"/>
      <c r="F91" s="603"/>
      <c r="G91" s="543"/>
      <c r="H91" s="542"/>
      <c r="I91" s="542"/>
      <c r="J91" s="533"/>
      <c r="K91" s="592">
        <f t="shared" si="3"/>
        <v>0</v>
      </c>
      <c r="L91" s="596"/>
      <c r="M91" s="596"/>
      <c r="N91" s="596"/>
      <c r="O91" s="536"/>
      <c r="P91" s="281"/>
      <c r="Q91" s="281"/>
      <c r="R91" s="281"/>
      <c r="S91" s="281"/>
      <c r="T91" s="281"/>
    </row>
    <row r="92" spans="1:20" ht="15" x14ac:dyDescent="0.35">
      <c r="A92" s="541"/>
      <c r="B92" s="533"/>
      <c r="C92" s="594"/>
      <c r="D92" s="533"/>
      <c r="E92" s="603"/>
      <c r="F92" s="603"/>
      <c r="G92" s="543"/>
      <c r="H92" s="542"/>
      <c r="I92" s="542"/>
      <c r="J92" s="533"/>
      <c r="K92" s="592">
        <f t="shared" si="3"/>
        <v>0</v>
      </c>
      <c r="L92" s="596"/>
      <c r="M92" s="596"/>
      <c r="N92" s="596"/>
      <c r="O92" s="536"/>
      <c r="P92" s="281"/>
      <c r="Q92" s="281"/>
      <c r="R92" s="281"/>
      <c r="S92" s="281"/>
      <c r="T92" s="281"/>
    </row>
    <row r="93" spans="1:20" ht="15" x14ac:dyDescent="0.35">
      <c r="A93" s="541"/>
      <c r="B93" s="533"/>
      <c r="C93" s="594"/>
      <c r="D93" s="533"/>
      <c r="E93" s="603"/>
      <c r="F93" s="603"/>
      <c r="G93" s="543"/>
      <c r="H93" s="542"/>
      <c r="I93" s="542"/>
      <c r="J93" s="533"/>
      <c r="K93" s="592">
        <f t="shared" si="3"/>
        <v>0</v>
      </c>
      <c r="L93" s="596"/>
      <c r="M93" s="596"/>
      <c r="N93" s="596"/>
      <c r="O93" s="536"/>
      <c r="P93" s="281"/>
      <c r="Q93" s="281"/>
      <c r="R93" s="281"/>
      <c r="S93" s="281"/>
      <c r="T93" s="281"/>
    </row>
    <row r="94" spans="1:20" ht="15" x14ac:dyDescent="0.35">
      <c r="A94" s="541"/>
      <c r="B94" s="533"/>
      <c r="C94" s="594"/>
      <c r="D94" s="533"/>
      <c r="E94" s="603"/>
      <c r="F94" s="543"/>
      <c r="G94" s="603"/>
      <c r="H94" s="542"/>
      <c r="I94" s="542"/>
      <c r="J94" s="533"/>
      <c r="K94" s="592">
        <f t="shared" si="3"/>
        <v>0</v>
      </c>
      <c r="L94" s="596"/>
      <c r="M94" s="596"/>
      <c r="N94" s="596"/>
      <c r="O94" s="536"/>
      <c r="P94" s="281"/>
      <c r="Q94" s="281"/>
      <c r="R94" s="281"/>
      <c r="S94" s="281"/>
      <c r="T94" s="281"/>
    </row>
    <row r="95" spans="1:20" ht="15" x14ac:dyDescent="0.35">
      <c r="A95" s="541"/>
      <c r="B95" s="533"/>
      <c r="C95" s="594"/>
      <c r="D95" s="533"/>
      <c r="E95" s="603"/>
      <c r="F95" s="603"/>
      <c r="G95" s="603"/>
      <c r="H95" s="542"/>
      <c r="I95" s="542"/>
      <c r="J95" s="533"/>
      <c r="K95" s="592">
        <f t="shared" si="3"/>
        <v>0</v>
      </c>
      <c r="L95" s="596"/>
      <c r="M95" s="596"/>
      <c r="N95" s="596"/>
      <c r="O95" s="536"/>
      <c r="P95" s="281"/>
      <c r="Q95" s="281"/>
      <c r="R95" s="281"/>
      <c r="S95" s="281"/>
      <c r="T95" s="281"/>
    </row>
    <row r="96" spans="1:20" ht="15" x14ac:dyDescent="0.35">
      <c r="A96" s="541"/>
      <c r="B96" s="533"/>
      <c r="C96" s="594"/>
      <c r="D96" s="533"/>
      <c r="E96" s="603"/>
      <c r="F96" s="603"/>
      <c r="G96" s="603"/>
      <c r="H96" s="542"/>
      <c r="I96" s="542"/>
      <c r="J96" s="533"/>
      <c r="K96" s="592">
        <f t="shared" si="3"/>
        <v>0</v>
      </c>
      <c r="L96" s="596"/>
      <c r="M96" s="596"/>
      <c r="N96" s="596"/>
      <c r="O96" s="536"/>
      <c r="P96" s="281"/>
      <c r="Q96" s="281"/>
      <c r="R96" s="281"/>
      <c r="S96" s="281"/>
      <c r="T96" s="281"/>
    </row>
    <row r="97" spans="1:20" ht="15.6" thickBot="1" x14ac:dyDescent="0.4">
      <c r="A97" s="544"/>
      <c r="B97" s="545"/>
      <c r="C97" s="610"/>
      <c r="D97" s="545"/>
      <c r="E97" s="605"/>
      <c r="F97" s="605"/>
      <c r="G97" s="605"/>
      <c r="H97" s="552"/>
      <c r="I97" s="552"/>
      <c r="J97" s="545"/>
      <c r="K97" s="597">
        <f t="shared" si="3"/>
        <v>0</v>
      </c>
      <c r="L97" s="598"/>
      <c r="M97" s="598"/>
      <c r="N97" s="598"/>
      <c r="O97" s="537"/>
      <c r="P97" s="281"/>
      <c r="Q97" s="281"/>
      <c r="R97" s="281"/>
      <c r="S97" s="281"/>
      <c r="T97" s="281"/>
    </row>
    <row r="98" spans="1:20" x14ac:dyDescent="0.35">
      <c r="A98" s="281"/>
      <c r="B98" s="281"/>
      <c r="C98" s="281"/>
      <c r="D98" s="281"/>
      <c r="E98" s="281"/>
      <c r="F98" s="281"/>
      <c r="G98" s="281"/>
      <c r="H98" s="837"/>
      <c r="I98" s="837"/>
      <c r="J98" s="837"/>
      <c r="K98" s="837"/>
      <c r="L98" s="837"/>
      <c r="M98" s="837"/>
      <c r="N98" s="837"/>
      <c r="O98" s="281"/>
      <c r="P98" s="281"/>
      <c r="Q98" s="281"/>
      <c r="R98" s="281"/>
      <c r="S98" s="281"/>
      <c r="T98" s="281"/>
    </row>
    <row r="99" spans="1:20" x14ac:dyDescent="0.35">
      <c r="A99" s="953" t="s">
        <v>285</v>
      </c>
      <c r="B99" s="953"/>
      <c r="C99" s="953"/>
      <c r="D99" s="953"/>
      <c r="E99" s="953"/>
      <c r="F99" s="953"/>
      <c r="G99" s="953"/>
      <c r="H99" s="953"/>
      <c r="I99" s="953"/>
      <c r="J99" s="953"/>
      <c r="K99" s="953"/>
      <c r="L99" s="953"/>
      <c r="M99" s="953"/>
      <c r="N99" s="953"/>
      <c r="O99" s="953"/>
      <c r="P99" s="281"/>
      <c r="Q99" s="281"/>
      <c r="R99" s="281"/>
      <c r="S99" s="281"/>
      <c r="T99" s="281"/>
    </row>
    <row r="100" spans="1:20" ht="15.6" thickBot="1" x14ac:dyDescent="0.4">
      <c r="A100" s="183"/>
      <c r="B100" s="281"/>
      <c r="C100" s="281"/>
      <c r="D100" s="281"/>
      <c r="E100" s="281"/>
      <c r="F100" s="281"/>
      <c r="G100" s="281"/>
      <c r="H100" s="281"/>
      <c r="I100" s="281"/>
      <c r="J100" s="281"/>
      <c r="K100" s="281"/>
      <c r="L100" s="281"/>
      <c r="M100" s="281"/>
      <c r="N100" s="281"/>
      <c r="O100" s="281"/>
      <c r="P100" s="281"/>
      <c r="Q100" s="281"/>
      <c r="R100" s="281"/>
      <c r="S100" s="281"/>
      <c r="T100" s="281"/>
    </row>
    <row r="101" spans="1:20" ht="28.2" thickBot="1" x14ac:dyDescent="0.35">
      <c r="A101" s="10" t="s">
        <v>81</v>
      </c>
      <c r="B101" s="1" t="s">
        <v>182</v>
      </c>
      <c r="C101" s="1" t="s">
        <v>83</v>
      </c>
      <c r="D101" s="11" t="s">
        <v>87</v>
      </c>
      <c r="E101" s="11" t="s">
        <v>90</v>
      </c>
      <c r="F101" s="11" t="s">
        <v>88</v>
      </c>
      <c r="G101" s="11" t="s">
        <v>89</v>
      </c>
      <c r="H101" s="741" t="s">
        <v>476</v>
      </c>
      <c r="I101" s="1" t="s">
        <v>91</v>
      </c>
      <c r="J101" s="11" t="s">
        <v>84</v>
      </c>
      <c r="K101" s="11" t="s">
        <v>176</v>
      </c>
      <c r="L101" s="519" t="s">
        <v>459</v>
      </c>
      <c r="M101" s="519" t="s">
        <v>461</v>
      </c>
      <c r="N101" s="519" t="s">
        <v>460</v>
      </c>
      <c r="O101" s="9" t="s">
        <v>86</v>
      </c>
      <c r="P101" s="281"/>
      <c r="Q101" s="281"/>
      <c r="R101" s="281"/>
      <c r="S101" s="281"/>
      <c r="T101" s="281"/>
    </row>
    <row r="102" spans="1:20" ht="15" x14ac:dyDescent="0.35">
      <c r="A102" s="538"/>
      <c r="B102" s="539"/>
      <c r="C102" s="616"/>
      <c r="D102" s="539"/>
      <c r="E102" s="604"/>
      <c r="F102" s="604"/>
      <c r="G102" s="543"/>
      <c r="H102" s="542"/>
      <c r="I102" s="565"/>
      <c r="J102" s="539"/>
      <c r="K102" s="592">
        <f t="shared" ref="K102:K116" si="4">SUM(L102:N102)</f>
        <v>0</v>
      </c>
      <c r="L102" s="595"/>
      <c r="M102" s="595"/>
      <c r="N102" s="595"/>
      <c r="O102" s="534"/>
      <c r="P102" s="281"/>
      <c r="Q102" s="281"/>
      <c r="R102" s="281"/>
      <c r="S102" s="281"/>
      <c r="T102" s="281"/>
    </row>
    <row r="103" spans="1:20" ht="15" x14ac:dyDescent="0.35">
      <c r="A103" s="541"/>
      <c r="B103" s="533"/>
      <c r="C103" s="594"/>
      <c r="D103" s="533"/>
      <c r="E103" s="603"/>
      <c r="F103" s="603"/>
      <c r="G103" s="543"/>
      <c r="H103" s="542"/>
      <c r="I103" s="542"/>
      <c r="J103" s="533"/>
      <c r="K103" s="592">
        <f t="shared" si="4"/>
        <v>0</v>
      </c>
      <c r="L103" s="596"/>
      <c r="M103" s="596"/>
      <c r="N103" s="596"/>
      <c r="O103" s="536"/>
      <c r="P103" s="281"/>
      <c r="Q103" s="281"/>
      <c r="R103" s="281"/>
      <c r="S103" s="281"/>
      <c r="T103" s="281"/>
    </row>
    <row r="104" spans="1:20" ht="15" x14ac:dyDescent="0.35">
      <c r="A104" s="541"/>
      <c r="B104" s="533"/>
      <c r="C104" s="594"/>
      <c r="D104" s="533"/>
      <c r="E104" s="603"/>
      <c r="F104" s="603"/>
      <c r="G104" s="603"/>
      <c r="H104" s="542"/>
      <c r="I104" s="542"/>
      <c r="J104" s="533"/>
      <c r="K104" s="592">
        <f t="shared" si="4"/>
        <v>0</v>
      </c>
      <c r="L104" s="596"/>
      <c r="M104" s="596"/>
      <c r="N104" s="596"/>
      <c r="O104" s="536"/>
      <c r="P104" s="281"/>
      <c r="Q104" s="281"/>
      <c r="R104" s="281"/>
      <c r="S104" s="281"/>
      <c r="T104" s="281"/>
    </row>
    <row r="105" spans="1:20" ht="15" x14ac:dyDescent="0.35">
      <c r="A105" s="541"/>
      <c r="B105" s="533"/>
      <c r="C105" s="594"/>
      <c r="D105" s="533"/>
      <c r="E105" s="603"/>
      <c r="F105" s="603"/>
      <c r="G105" s="603"/>
      <c r="H105" s="542"/>
      <c r="I105" s="542"/>
      <c r="J105" s="533"/>
      <c r="K105" s="592">
        <f t="shared" si="4"/>
        <v>0</v>
      </c>
      <c r="L105" s="596"/>
      <c r="M105" s="596"/>
      <c r="N105" s="596"/>
      <c r="O105" s="536"/>
      <c r="P105" s="281"/>
      <c r="Q105" s="281"/>
      <c r="R105" s="281"/>
      <c r="S105" s="281"/>
      <c r="T105" s="281"/>
    </row>
    <row r="106" spans="1:20" ht="15" x14ac:dyDescent="0.35">
      <c r="A106" s="541"/>
      <c r="B106" s="533"/>
      <c r="C106" s="594"/>
      <c r="D106" s="533"/>
      <c r="E106" s="603"/>
      <c r="F106" s="603"/>
      <c r="G106" s="603"/>
      <c r="H106" s="542"/>
      <c r="I106" s="542"/>
      <c r="J106" s="533"/>
      <c r="K106" s="592">
        <f t="shared" si="4"/>
        <v>0</v>
      </c>
      <c r="L106" s="596"/>
      <c r="M106" s="596"/>
      <c r="N106" s="596"/>
      <c r="O106" s="536"/>
      <c r="P106" s="281"/>
      <c r="Q106" s="281"/>
      <c r="R106" s="281"/>
      <c r="S106" s="281"/>
      <c r="T106" s="281"/>
    </row>
    <row r="107" spans="1:20" ht="15" x14ac:dyDescent="0.35">
      <c r="A107" s="541"/>
      <c r="B107" s="533"/>
      <c r="C107" s="594"/>
      <c r="D107" s="533"/>
      <c r="E107" s="603"/>
      <c r="F107" s="603"/>
      <c r="G107" s="603"/>
      <c r="H107" s="542"/>
      <c r="I107" s="542"/>
      <c r="J107" s="533"/>
      <c r="K107" s="592">
        <f t="shared" si="4"/>
        <v>0</v>
      </c>
      <c r="L107" s="596"/>
      <c r="M107" s="596"/>
      <c r="N107" s="596"/>
      <c r="O107" s="536"/>
      <c r="P107" s="281"/>
      <c r="Q107" s="281"/>
      <c r="R107" s="281"/>
      <c r="S107" s="281"/>
      <c r="T107" s="281"/>
    </row>
    <row r="108" spans="1:20" ht="15" x14ac:dyDescent="0.35">
      <c r="A108" s="541"/>
      <c r="B108" s="533"/>
      <c r="C108" s="594"/>
      <c r="D108" s="533"/>
      <c r="E108" s="603"/>
      <c r="F108" s="603"/>
      <c r="G108" s="603"/>
      <c r="H108" s="542"/>
      <c r="I108" s="542"/>
      <c r="J108" s="533"/>
      <c r="K108" s="592">
        <f t="shared" si="4"/>
        <v>0</v>
      </c>
      <c r="L108" s="596"/>
      <c r="M108" s="596"/>
      <c r="N108" s="596"/>
      <c r="O108" s="536"/>
      <c r="P108" s="281"/>
      <c r="Q108" s="281"/>
      <c r="R108" s="281"/>
      <c r="S108" s="281"/>
      <c r="T108" s="281"/>
    </row>
    <row r="109" spans="1:20" ht="15" x14ac:dyDescent="0.35">
      <c r="A109" s="541"/>
      <c r="B109" s="533"/>
      <c r="C109" s="594"/>
      <c r="D109" s="533"/>
      <c r="E109" s="603"/>
      <c r="F109" s="603"/>
      <c r="G109" s="603"/>
      <c r="H109" s="542"/>
      <c r="I109" s="542"/>
      <c r="J109" s="533"/>
      <c r="K109" s="592">
        <f t="shared" si="4"/>
        <v>0</v>
      </c>
      <c r="L109" s="596"/>
      <c r="M109" s="596"/>
      <c r="N109" s="596"/>
      <c r="O109" s="536"/>
      <c r="P109" s="281"/>
      <c r="Q109" s="281"/>
      <c r="R109" s="281"/>
      <c r="S109" s="281"/>
      <c r="T109" s="281"/>
    </row>
    <row r="110" spans="1:20" ht="15" x14ac:dyDescent="0.35">
      <c r="A110" s="541"/>
      <c r="B110" s="533"/>
      <c r="C110" s="594"/>
      <c r="D110" s="533"/>
      <c r="E110" s="603"/>
      <c r="F110" s="603"/>
      <c r="G110" s="603"/>
      <c r="H110" s="542"/>
      <c r="I110" s="542"/>
      <c r="J110" s="533"/>
      <c r="K110" s="592">
        <f t="shared" si="4"/>
        <v>0</v>
      </c>
      <c r="L110" s="596"/>
      <c r="M110" s="596"/>
      <c r="N110" s="596"/>
      <c r="O110" s="536"/>
      <c r="P110" s="281"/>
      <c r="Q110" s="281"/>
      <c r="R110" s="281"/>
      <c r="S110" s="281"/>
      <c r="T110" s="281"/>
    </row>
    <row r="111" spans="1:20" ht="15" x14ac:dyDescent="0.35">
      <c r="A111" s="541"/>
      <c r="B111" s="533"/>
      <c r="C111" s="594"/>
      <c r="D111" s="533"/>
      <c r="E111" s="603"/>
      <c r="F111" s="603"/>
      <c r="G111" s="603"/>
      <c r="H111" s="542"/>
      <c r="I111" s="542"/>
      <c r="J111" s="533"/>
      <c r="K111" s="592">
        <f t="shared" si="4"/>
        <v>0</v>
      </c>
      <c r="L111" s="596"/>
      <c r="M111" s="596"/>
      <c r="N111" s="596"/>
      <c r="O111" s="536"/>
      <c r="P111" s="281"/>
      <c r="Q111" s="281"/>
      <c r="R111" s="281"/>
      <c r="S111" s="281"/>
      <c r="T111" s="281"/>
    </row>
    <row r="112" spans="1:20" ht="15" x14ac:dyDescent="0.35">
      <c r="A112" s="541"/>
      <c r="B112" s="533"/>
      <c r="C112" s="594"/>
      <c r="D112" s="533"/>
      <c r="E112" s="603"/>
      <c r="F112" s="603"/>
      <c r="G112" s="603"/>
      <c r="H112" s="542"/>
      <c r="I112" s="542"/>
      <c r="J112" s="533"/>
      <c r="K112" s="592">
        <f t="shared" si="4"/>
        <v>0</v>
      </c>
      <c r="L112" s="596"/>
      <c r="M112" s="596"/>
      <c r="N112" s="596"/>
      <c r="O112" s="536"/>
      <c r="P112" s="281"/>
      <c r="Q112" s="281"/>
      <c r="R112" s="281"/>
      <c r="S112" s="281"/>
      <c r="T112" s="281"/>
    </row>
    <row r="113" spans="1:20" ht="15" x14ac:dyDescent="0.35">
      <c r="A113" s="541"/>
      <c r="B113" s="533"/>
      <c r="C113" s="594"/>
      <c r="D113" s="533"/>
      <c r="E113" s="603"/>
      <c r="F113" s="603"/>
      <c r="G113" s="603"/>
      <c r="H113" s="542"/>
      <c r="I113" s="542"/>
      <c r="J113" s="533"/>
      <c r="K113" s="592">
        <f t="shared" si="4"/>
        <v>0</v>
      </c>
      <c r="L113" s="596"/>
      <c r="M113" s="596"/>
      <c r="N113" s="596"/>
      <c r="O113" s="536"/>
      <c r="P113" s="281"/>
      <c r="Q113" s="281"/>
      <c r="R113" s="281"/>
      <c r="S113" s="281"/>
      <c r="T113" s="281"/>
    </row>
    <row r="114" spans="1:20" ht="15" x14ac:dyDescent="0.35">
      <c r="A114" s="541"/>
      <c r="B114" s="533"/>
      <c r="C114" s="594"/>
      <c r="D114" s="533"/>
      <c r="E114" s="603"/>
      <c r="F114" s="603"/>
      <c r="G114" s="603"/>
      <c r="H114" s="542"/>
      <c r="I114" s="542"/>
      <c r="J114" s="533"/>
      <c r="K114" s="592">
        <f t="shared" si="4"/>
        <v>0</v>
      </c>
      <c r="L114" s="596"/>
      <c r="M114" s="596"/>
      <c r="N114" s="596"/>
      <c r="O114" s="536"/>
      <c r="P114" s="281"/>
      <c r="Q114" s="281"/>
      <c r="R114" s="281"/>
      <c r="S114" s="281"/>
      <c r="T114" s="281"/>
    </row>
    <row r="115" spans="1:20" ht="15" x14ac:dyDescent="0.35">
      <c r="A115" s="541"/>
      <c r="B115" s="533"/>
      <c r="C115" s="594"/>
      <c r="D115" s="533"/>
      <c r="E115" s="603"/>
      <c r="F115" s="603"/>
      <c r="G115" s="603"/>
      <c r="H115" s="542"/>
      <c r="I115" s="542"/>
      <c r="J115" s="533"/>
      <c r="K115" s="592">
        <f t="shared" si="4"/>
        <v>0</v>
      </c>
      <c r="L115" s="596"/>
      <c r="M115" s="596"/>
      <c r="N115" s="596"/>
      <c r="O115" s="536"/>
      <c r="P115" s="281"/>
      <c r="Q115" s="281"/>
      <c r="R115" s="281"/>
      <c r="S115" s="281"/>
      <c r="T115" s="281"/>
    </row>
    <row r="116" spans="1:20" ht="15.6" thickBot="1" x14ac:dyDescent="0.4">
      <c r="A116" s="544"/>
      <c r="B116" s="545"/>
      <c r="C116" s="610"/>
      <c r="D116" s="545"/>
      <c r="E116" s="605"/>
      <c r="F116" s="605"/>
      <c r="G116" s="605"/>
      <c r="H116" s="552"/>
      <c r="I116" s="552"/>
      <c r="J116" s="545"/>
      <c r="K116" s="597">
        <f t="shared" si="4"/>
        <v>0</v>
      </c>
      <c r="L116" s="598"/>
      <c r="M116" s="598"/>
      <c r="N116" s="598"/>
      <c r="O116" s="537"/>
      <c r="P116" s="281"/>
      <c r="Q116" s="281"/>
      <c r="R116" s="281"/>
      <c r="S116" s="281"/>
      <c r="T116" s="281"/>
    </row>
    <row r="117" spans="1:20" ht="15" x14ac:dyDescent="0.35">
      <c r="A117" s="183"/>
      <c r="B117" s="281"/>
      <c r="C117" s="281"/>
      <c r="D117" s="281"/>
      <c r="E117" s="281"/>
      <c r="F117" s="281"/>
      <c r="G117" s="281"/>
      <c r="H117" s="837"/>
      <c r="I117" s="281"/>
      <c r="J117" s="281"/>
      <c r="K117" s="281"/>
      <c r="L117" s="281"/>
      <c r="M117" s="281"/>
      <c r="N117" s="281"/>
      <c r="O117" s="281"/>
      <c r="P117" s="281"/>
      <c r="Q117" s="281"/>
      <c r="R117" s="281"/>
      <c r="S117" s="281"/>
      <c r="T117" s="281"/>
    </row>
    <row r="118" spans="1:20" ht="15" x14ac:dyDescent="0.35">
      <c r="A118" s="183"/>
      <c r="B118" s="281"/>
      <c r="C118" s="281"/>
      <c r="D118" s="281"/>
      <c r="E118" s="281"/>
      <c r="F118" s="281"/>
      <c r="G118" s="281"/>
      <c r="H118" s="837"/>
      <c r="I118" s="281"/>
      <c r="J118" s="281"/>
      <c r="K118" s="281"/>
      <c r="L118" s="281"/>
      <c r="M118" s="281"/>
      <c r="N118" s="281"/>
      <c r="O118" s="281"/>
      <c r="P118" s="281"/>
      <c r="Q118" s="281"/>
      <c r="R118" s="281"/>
      <c r="S118" s="281"/>
      <c r="T118" s="281"/>
    </row>
    <row r="119" spans="1:20" ht="15" x14ac:dyDescent="0.35">
      <c r="A119" s="183"/>
      <c r="B119" s="281"/>
      <c r="C119" s="281"/>
      <c r="D119" s="281"/>
      <c r="E119" s="281"/>
      <c r="F119" s="281"/>
      <c r="G119" s="281"/>
      <c r="H119" s="837"/>
      <c r="I119" s="281"/>
      <c r="J119" s="281"/>
      <c r="K119" s="281"/>
      <c r="L119" s="281"/>
      <c r="M119" s="281"/>
      <c r="N119" s="281"/>
      <c r="O119" s="281"/>
      <c r="P119" s="281"/>
      <c r="Q119" s="281"/>
      <c r="R119" s="281"/>
      <c r="S119" s="281"/>
      <c r="T119" s="281"/>
    </row>
    <row r="120" spans="1:20" ht="15" x14ac:dyDescent="0.35">
      <c r="A120" s="183"/>
      <c r="B120" s="281"/>
      <c r="C120" s="281"/>
      <c r="D120" s="281"/>
      <c r="E120" s="281"/>
      <c r="F120" s="281"/>
      <c r="G120" s="281"/>
      <c r="H120" s="837"/>
      <c r="I120" s="281"/>
      <c r="J120" s="281"/>
      <c r="K120" s="281"/>
      <c r="L120" s="281"/>
      <c r="M120" s="281"/>
      <c r="N120" s="281"/>
      <c r="O120" s="281"/>
      <c r="P120" s="281"/>
      <c r="Q120" s="281"/>
      <c r="R120" s="281"/>
      <c r="S120" s="281"/>
      <c r="T120" s="281"/>
    </row>
    <row r="121" spans="1:20" ht="15" x14ac:dyDescent="0.35">
      <c r="A121" s="183"/>
      <c r="B121" s="281"/>
      <c r="C121" s="281"/>
      <c r="D121" s="281"/>
      <c r="E121" s="281"/>
      <c r="F121" s="281"/>
      <c r="G121" s="281"/>
      <c r="H121" s="837"/>
      <c r="I121" s="281"/>
      <c r="J121" s="281"/>
      <c r="K121" s="281"/>
      <c r="L121" s="281"/>
      <c r="M121" s="281"/>
      <c r="N121" s="281"/>
      <c r="O121" s="281"/>
      <c r="P121" s="281"/>
      <c r="Q121" s="281"/>
      <c r="R121" s="281"/>
      <c r="S121" s="281"/>
      <c r="T121" s="281"/>
    </row>
    <row r="133" spans="1:20" ht="15" x14ac:dyDescent="0.35">
      <c r="A133" s="183"/>
      <c r="B133" s="281"/>
      <c r="C133" s="281"/>
      <c r="D133" s="281"/>
      <c r="E133" s="281"/>
      <c r="F133" s="281"/>
      <c r="G133" s="281"/>
      <c r="H133" s="837"/>
      <c r="I133" s="281"/>
      <c r="J133" s="281"/>
      <c r="K133" s="281"/>
      <c r="L133" s="281"/>
      <c r="M133" s="281"/>
      <c r="N133" s="281"/>
      <c r="O133" s="281"/>
      <c r="P133" s="281"/>
      <c r="Q133" s="281"/>
      <c r="R133" s="281"/>
      <c r="S133" s="281"/>
      <c r="T133" s="281"/>
    </row>
    <row r="134" spans="1:20" ht="15" x14ac:dyDescent="0.35">
      <c r="A134" s="183"/>
      <c r="B134" s="281"/>
      <c r="C134" s="281"/>
      <c r="D134" s="281"/>
      <c r="E134" s="281"/>
      <c r="F134" s="281"/>
      <c r="G134" s="281"/>
      <c r="H134" s="837"/>
      <c r="I134" s="281"/>
      <c r="J134" s="281"/>
      <c r="K134" s="281"/>
      <c r="L134" s="281"/>
      <c r="M134" s="281"/>
      <c r="N134" s="281"/>
      <c r="O134" s="281"/>
      <c r="P134" s="281"/>
      <c r="Q134" s="281"/>
      <c r="R134" s="281"/>
      <c r="S134" s="281"/>
      <c r="T134" s="281"/>
    </row>
    <row r="135" spans="1:20" ht="15" x14ac:dyDescent="0.35">
      <c r="A135" s="183"/>
      <c r="B135" s="281"/>
      <c r="C135" s="281"/>
      <c r="D135" s="281"/>
      <c r="E135" s="281"/>
      <c r="F135" s="281"/>
      <c r="G135" s="281"/>
      <c r="H135" s="837"/>
      <c r="I135" s="281"/>
      <c r="J135" s="281"/>
      <c r="K135" s="281"/>
      <c r="L135" s="281"/>
      <c r="M135" s="281"/>
      <c r="N135" s="281"/>
      <c r="O135" s="281"/>
      <c r="P135" s="281"/>
      <c r="Q135" s="281"/>
      <c r="R135" s="281"/>
      <c r="S135" s="281"/>
      <c r="T135" s="281"/>
    </row>
    <row r="136" spans="1:20" ht="15" x14ac:dyDescent="0.35">
      <c r="A136" s="183"/>
      <c r="B136" s="281"/>
      <c r="C136" s="281"/>
      <c r="D136" s="281"/>
      <c r="E136" s="281"/>
      <c r="F136" s="281"/>
      <c r="G136" s="281"/>
      <c r="H136" s="837"/>
      <c r="I136" s="281"/>
      <c r="J136" s="281"/>
      <c r="K136" s="281"/>
      <c r="L136" s="281"/>
      <c r="M136" s="281"/>
      <c r="N136" s="281"/>
      <c r="O136" s="281"/>
      <c r="P136" s="281"/>
      <c r="Q136" s="281"/>
      <c r="R136" s="281"/>
      <c r="S136" s="281"/>
      <c r="T136" s="281"/>
    </row>
    <row r="137" spans="1:20" ht="15" x14ac:dyDescent="0.35">
      <c r="A137" s="183"/>
      <c r="B137" s="281"/>
      <c r="C137" s="281"/>
      <c r="D137" s="281"/>
      <c r="E137" s="281"/>
      <c r="F137" s="281"/>
      <c r="G137" s="281"/>
      <c r="H137" s="837"/>
      <c r="I137" s="281"/>
      <c r="J137" s="281"/>
      <c r="K137" s="281"/>
      <c r="L137" s="281"/>
      <c r="M137" s="281"/>
      <c r="N137" s="281"/>
      <c r="O137" s="281"/>
      <c r="P137" s="281"/>
      <c r="Q137" s="281"/>
      <c r="R137" s="281"/>
      <c r="S137" s="281"/>
      <c r="T137" s="281"/>
    </row>
    <row r="138" spans="1:20" ht="15" x14ac:dyDescent="0.35">
      <c r="A138" s="183"/>
      <c r="B138" s="281"/>
      <c r="C138" s="281"/>
      <c r="D138" s="281"/>
      <c r="E138" s="281"/>
      <c r="F138" s="281"/>
      <c r="G138" s="281"/>
      <c r="H138" s="837"/>
      <c r="I138" s="281"/>
      <c r="J138" s="281"/>
      <c r="K138" s="281"/>
      <c r="L138" s="281"/>
      <c r="M138" s="281"/>
      <c r="N138" s="281"/>
      <c r="O138" s="281"/>
      <c r="P138" s="281"/>
      <c r="Q138" s="281"/>
      <c r="R138" s="281"/>
      <c r="S138" s="281"/>
      <c r="T138" s="281"/>
    </row>
    <row r="139" spans="1:20" ht="15" x14ac:dyDescent="0.35">
      <c r="A139" s="183"/>
      <c r="B139" s="281"/>
      <c r="C139" s="281"/>
      <c r="D139" s="281"/>
      <c r="E139" s="281"/>
      <c r="F139" s="281"/>
      <c r="G139" s="281"/>
      <c r="H139" s="837"/>
      <c r="I139" s="281"/>
      <c r="J139" s="281"/>
      <c r="K139" s="281"/>
      <c r="L139" s="281"/>
      <c r="M139" s="281"/>
      <c r="N139" s="281"/>
      <c r="O139" s="281"/>
      <c r="P139" s="281"/>
      <c r="Q139" s="281"/>
      <c r="R139" s="281"/>
      <c r="S139" s="281"/>
      <c r="T139" s="281"/>
    </row>
    <row r="140" spans="1:20" ht="15" x14ac:dyDescent="0.35">
      <c r="A140" s="183"/>
      <c r="B140" s="281"/>
      <c r="C140" s="281"/>
      <c r="D140" s="281"/>
      <c r="E140" s="281"/>
      <c r="F140" s="281"/>
      <c r="G140" s="281"/>
      <c r="H140" s="837"/>
      <c r="I140" s="281"/>
      <c r="J140" s="281"/>
      <c r="K140" s="281"/>
      <c r="L140" s="281"/>
      <c r="M140" s="281"/>
      <c r="N140" s="281"/>
      <c r="O140" s="281"/>
      <c r="P140" s="281"/>
      <c r="Q140" s="281"/>
      <c r="R140" s="281"/>
      <c r="S140" s="281"/>
      <c r="T140" s="281"/>
    </row>
    <row r="141" spans="1:20" ht="15" x14ac:dyDescent="0.35">
      <c r="A141" s="183"/>
      <c r="B141" s="281"/>
      <c r="C141" s="281"/>
      <c r="D141" s="281"/>
      <c r="E141" s="281"/>
      <c r="F141" s="281"/>
      <c r="G141" s="281"/>
      <c r="H141" s="837"/>
      <c r="I141" s="281"/>
      <c r="J141" s="281"/>
      <c r="K141" s="281"/>
      <c r="L141" s="281"/>
      <c r="M141" s="281"/>
      <c r="N141" s="281"/>
      <c r="O141" s="281"/>
      <c r="P141" s="281"/>
      <c r="Q141" s="281"/>
      <c r="R141" s="281"/>
      <c r="S141" s="281"/>
      <c r="T141" s="281"/>
    </row>
    <row r="142" spans="1:20" ht="15" x14ac:dyDescent="0.35">
      <c r="A142" s="183"/>
      <c r="B142" s="281"/>
      <c r="C142" s="281"/>
      <c r="D142" s="281"/>
      <c r="E142" s="281"/>
      <c r="F142" s="281"/>
      <c r="G142" s="281"/>
      <c r="H142" s="837"/>
      <c r="I142" s="281"/>
      <c r="J142" s="281"/>
      <c r="K142" s="281"/>
      <c r="L142" s="281"/>
      <c r="M142" s="281"/>
      <c r="N142" s="281"/>
      <c r="O142" s="281"/>
      <c r="P142" s="281"/>
      <c r="Q142" s="281"/>
      <c r="R142" s="281"/>
      <c r="S142" s="281"/>
      <c r="T142" s="281"/>
    </row>
    <row r="143" spans="1:20" ht="15" x14ac:dyDescent="0.35">
      <c r="A143" s="183"/>
      <c r="B143" s="281"/>
      <c r="C143" s="281"/>
      <c r="D143" s="281"/>
      <c r="E143" s="281"/>
      <c r="F143" s="281"/>
      <c r="G143" s="281"/>
      <c r="H143" s="837"/>
      <c r="I143" s="281"/>
      <c r="J143" s="281"/>
      <c r="K143" s="281"/>
      <c r="L143" s="281"/>
      <c r="M143" s="281"/>
      <c r="N143" s="281"/>
      <c r="O143" s="281"/>
      <c r="P143" s="281"/>
      <c r="Q143" s="281"/>
      <c r="R143" s="281"/>
      <c r="S143" s="281"/>
      <c r="T143" s="281"/>
    </row>
    <row r="144" spans="1:20" ht="15" x14ac:dyDescent="0.35">
      <c r="A144" s="183"/>
      <c r="B144" s="281"/>
      <c r="C144" s="281"/>
      <c r="D144" s="281"/>
      <c r="E144" s="281"/>
      <c r="F144" s="281"/>
      <c r="G144" s="281"/>
      <c r="H144" s="837"/>
      <c r="I144" s="281"/>
      <c r="J144" s="281"/>
      <c r="K144" s="281"/>
      <c r="L144" s="281"/>
      <c r="M144" s="281"/>
      <c r="N144" s="281"/>
      <c r="O144" s="281"/>
      <c r="P144" s="281"/>
      <c r="Q144" s="281"/>
      <c r="R144" s="281"/>
      <c r="S144" s="281"/>
      <c r="T144" s="281"/>
    </row>
    <row r="145" spans="1:20" ht="15" x14ac:dyDescent="0.35">
      <c r="A145" s="183"/>
      <c r="B145" s="281"/>
      <c r="C145" s="281"/>
      <c r="D145" s="281"/>
      <c r="E145" s="281"/>
      <c r="F145" s="281"/>
      <c r="G145" s="281"/>
      <c r="H145" s="837"/>
      <c r="I145" s="281"/>
      <c r="J145" s="281"/>
      <c r="K145" s="281"/>
      <c r="L145" s="281"/>
      <c r="M145" s="281"/>
      <c r="N145" s="281"/>
      <c r="O145" s="281"/>
      <c r="P145" s="281"/>
      <c r="Q145" s="281"/>
      <c r="R145" s="281"/>
      <c r="S145" s="281"/>
      <c r="T145" s="281"/>
    </row>
    <row r="146" spans="1:20" ht="15" x14ac:dyDescent="0.35">
      <c r="A146" s="183"/>
      <c r="B146" s="281"/>
      <c r="C146" s="281"/>
      <c r="D146" s="281"/>
      <c r="E146" s="281"/>
      <c r="F146" s="281"/>
      <c r="G146" s="281"/>
      <c r="H146" s="837"/>
      <c r="I146" s="281"/>
      <c r="J146" s="281"/>
      <c r="K146" s="281"/>
      <c r="L146" s="281"/>
      <c r="M146" s="281"/>
      <c r="N146" s="281"/>
      <c r="O146" s="281"/>
      <c r="P146" s="281"/>
      <c r="Q146" s="281"/>
      <c r="R146" s="281"/>
      <c r="S146" s="281"/>
      <c r="T146" s="281"/>
    </row>
    <row r="147" spans="1:20" ht="15" x14ac:dyDescent="0.35">
      <c r="A147" s="183"/>
      <c r="B147" s="281"/>
      <c r="C147" s="281"/>
      <c r="D147" s="281"/>
      <c r="E147" s="281"/>
      <c r="F147" s="281"/>
      <c r="G147" s="281"/>
      <c r="H147" s="837"/>
      <c r="I147" s="281"/>
      <c r="J147" s="281"/>
      <c r="K147" s="281"/>
      <c r="L147" s="281"/>
      <c r="M147" s="281"/>
      <c r="N147" s="281"/>
      <c r="O147" s="281"/>
      <c r="P147" s="281"/>
      <c r="Q147" s="281"/>
      <c r="R147" s="281"/>
      <c r="S147" s="281"/>
      <c r="T147" s="281"/>
    </row>
    <row r="148" spans="1:20" ht="15" x14ac:dyDescent="0.35">
      <c r="A148" s="183"/>
      <c r="B148" s="281"/>
      <c r="C148" s="281"/>
      <c r="D148" s="281"/>
      <c r="E148" s="281"/>
      <c r="F148" s="281"/>
      <c r="G148" s="281"/>
      <c r="H148" s="837"/>
      <c r="I148" s="281"/>
      <c r="J148" s="281"/>
      <c r="K148" s="281"/>
      <c r="L148" s="281"/>
      <c r="M148" s="281"/>
      <c r="N148" s="281"/>
      <c r="O148" s="281"/>
      <c r="P148" s="281"/>
      <c r="Q148" s="281"/>
      <c r="R148" s="281"/>
      <c r="S148" s="281"/>
      <c r="T148" s="281"/>
    </row>
    <row r="149" spans="1:20" ht="15" x14ac:dyDescent="0.35">
      <c r="A149" s="183"/>
      <c r="B149" s="281"/>
      <c r="C149" s="281"/>
      <c r="D149" s="281"/>
      <c r="E149" s="281"/>
      <c r="F149" s="281"/>
      <c r="G149" s="281"/>
      <c r="H149" s="837"/>
      <c r="I149" s="281"/>
      <c r="J149" s="281"/>
      <c r="K149" s="281"/>
      <c r="L149" s="281"/>
      <c r="M149" s="281"/>
      <c r="N149" s="281"/>
      <c r="O149" s="281"/>
      <c r="P149" s="281"/>
      <c r="Q149" s="281"/>
      <c r="R149" s="281"/>
      <c r="S149" s="281"/>
      <c r="T149" s="281"/>
    </row>
    <row r="150" spans="1:20" ht="15" x14ac:dyDescent="0.35">
      <c r="A150" s="183"/>
      <c r="B150" s="281"/>
      <c r="C150" s="281"/>
      <c r="D150" s="281"/>
      <c r="E150" s="281"/>
      <c r="F150" s="281"/>
      <c r="G150" s="281"/>
      <c r="H150" s="837"/>
      <c r="I150" s="281"/>
      <c r="J150" s="281"/>
      <c r="K150" s="281"/>
      <c r="L150" s="281"/>
      <c r="M150" s="281"/>
      <c r="N150" s="281"/>
      <c r="O150" s="281"/>
      <c r="P150" s="281"/>
      <c r="Q150" s="281"/>
      <c r="R150" s="281"/>
      <c r="S150" s="281"/>
      <c r="T150" s="281"/>
    </row>
    <row r="151" spans="1:20" ht="15" x14ac:dyDescent="0.35">
      <c r="A151" s="183"/>
      <c r="B151" s="281"/>
      <c r="C151" s="281"/>
      <c r="D151" s="281"/>
      <c r="E151" s="281"/>
      <c r="F151" s="281"/>
      <c r="G151" s="281"/>
      <c r="H151" s="837"/>
      <c r="I151" s="281"/>
      <c r="J151" s="281"/>
      <c r="K151" s="281"/>
      <c r="L151" s="281"/>
      <c r="M151" s="281"/>
      <c r="N151" s="281"/>
      <c r="O151" s="281"/>
      <c r="P151" s="281"/>
      <c r="Q151" s="281"/>
      <c r="R151" s="281"/>
      <c r="S151" s="281"/>
      <c r="T151" s="281"/>
    </row>
    <row r="152" spans="1:20" ht="15" x14ac:dyDescent="0.35">
      <c r="A152" s="183"/>
      <c r="B152" s="281"/>
      <c r="C152" s="281"/>
      <c r="D152" s="281"/>
      <c r="E152" s="281"/>
      <c r="F152" s="281"/>
      <c r="G152" s="281"/>
      <c r="H152" s="837"/>
      <c r="I152" s="281"/>
      <c r="J152" s="281"/>
      <c r="K152" s="281"/>
      <c r="L152" s="281"/>
      <c r="M152" s="281"/>
      <c r="N152" s="281"/>
      <c r="O152" s="281"/>
      <c r="P152" s="281"/>
      <c r="Q152" s="281"/>
      <c r="R152" s="281"/>
      <c r="S152" s="281"/>
      <c r="T152" s="281"/>
    </row>
    <row r="153" spans="1:20" ht="15" x14ac:dyDescent="0.35">
      <c r="A153" s="183"/>
      <c r="B153" s="281"/>
      <c r="C153" s="281"/>
      <c r="D153" s="281"/>
      <c r="E153" s="281"/>
      <c r="F153" s="281"/>
      <c r="G153" s="281"/>
      <c r="H153" s="837"/>
      <c r="I153" s="281"/>
      <c r="J153" s="281"/>
      <c r="K153" s="281"/>
      <c r="L153" s="281"/>
      <c r="M153" s="281"/>
      <c r="N153" s="281"/>
      <c r="O153" s="281"/>
      <c r="P153" s="281"/>
      <c r="Q153" s="281"/>
      <c r="R153" s="281"/>
      <c r="S153" s="281"/>
      <c r="T153" s="281"/>
    </row>
    <row r="154" spans="1:20" ht="15" x14ac:dyDescent="0.35">
      <c r="A154" s="183"/>
      <c r="B154" s="281"/>
      <c r="C154" s="281"/>
      <c r="D154" s="281"/>
      <c r="E154" s="281"/>
      <c r="F154" s="281"/>
      <c r="G154" s="281"/>
      <c r="H154" s="837"/>
      <c r="I154" s="281"/>
      <c r="J154" s="281"/>
      <c r="K154" s="281"/>
      <c r="L154" s="281"/>
      <c r="M154" s="281"/>
      <c r="N154" s="281"/>
      <c r="O154" s="281"/>
      <c r="P154" s="281"/>
      <c r="Q154" s="281"/>
      <c r="R154" s="281"/>
      <c r="S154" s="281"/>
      <c r="T154" s="281"/>
    </row>
    <row r="155" spans="1:20" ht="15" x14ac:dyDescent="0.35">
      <c r="A155" s="183"/>
      <c r="B155" s="281"/>
      <c r="C155" s="281"/>
      <c r="D155" s="281"/>
      <c r="E155" s="281"/>
      <c r="F155" s="281"/>
      <c r="G155" s="281"/>
      <c r="H155" s="837"/>
      <c r="I155" s="281"/>
      <c r="J155" s="281"/>
      <c r="K155" s="281"/>
      <c r="L155" s="281"/>
      <c r="M155" s="281"/>
      <c r="N155" s="281"/>
      <c r="O155" s="281"/>
      <c r="P155" s="281"/>
      <c r="Q155" s="281"/>
      <c r="R155" s="281"/>
      <c r="S155" s="281"/>
      <c r="T155" s="281"/>
    </row>
    <row r="156" spans="1:20" ht="15" x14ac:dyDescent="0.35">
      <c r="A156" s="183"/>
      <c r="B156" s="281"/>
      <c r="C156" s="281"/>
      <c r="D156" s="281"/>
      <c r="E156" s="281"/>
      <c r="F156" s="281"/>
      <c r="G156" s="281"/>
      <c r="H156" s="837"/>
      <c r="I156" s="281"/>
      <c r="J156" s="281"/>
      <c r="K156" s="281"/>
      <c r="L156" s="281"/>
      <c r="M156" s="281"/>
      <c r="N156" s="281"/>
      <c r="O156" s="281"/>
      <c r="P156" s="281"/>
      <c r="Q156" s="281"/>
      <c r="R156" s="281"/>
      <c r="S156" s="281"/>
      <c r="T156" s="281"/>
    </row>
    <row r="157" spans="1:20" ht="15" x14ac:dyDescent="0.35">
      <c r="A157" s="183"/>
      <c r="B157" s="281"/>
      <c r="C157" s="281"/>
      <c r="D157" s="281"/>
      <c r="E157" s="281"/>
      <c r="F157" s="281"/>
      <c r="G157" s="281"/>
      <c r="H157" s="837"/>
      <c r="I157" s="281"/>
      <c r="J157" s="281"/>
      <c r="K157" s="281"/>
      <c r="L157" s="281"/>
      <c r="M157" s="281"/>
      <c r="N157" s="281"/>
      <c r="O157" s="281"/>
      <c r="P157" s="281"/>
      <c r="Q157" s="281"/>
      <c r="R157" s="281"/>
      <c r="S157" s="281"/>
      <c r="T157" s="281"/>
    </row>
    <row r="158" spans="1:20" ht="15" x14ac:dyDescent="0.35">
      <c r="A158" s="183"/>
      <c r="B158" s="281"/>
      <c r="C158" s="281"/>
      <c r="D158" s="281"/>
      <c r="E158" s="281"/>
      <c r="F158" s="281"/>
      <c r="G158" s="281"/>
      <c r="H158" s="837"/>
      <c r="I158" s="281"/>
      <c r="J158" s="281"/>
      <c r="K158" s="281"/>
      <c r="L158" s="281"/>
      <c r="M158" s="281"/>
      <c r="N158" s="281"/>
      <c r="O158" s="281"/>
      <c r="P158" s="281"/>
      <c r="Q158" s="281"/>
      <c r="R158" s="281"/>
      <c r="S158" s="281"/>
      <c r="T158" s="281"/>
    </row>
    <row r="159" spans="1:20" ht="15" x14ac:dyDescent="0.35">
      <c r="A159" s="183"/>
      <c r="B159" s="281"/>
      <c r="C159" s="281"/>
      <c r="D159" s="281"/>
      <c r="E159" s="281"/>
      <c r="F159" s="281"/>
      <c r="G159" s="281"/>
      <c r="H159" s="837"/>
      <c r="I159" s="281"/>
      <c r="J159" s="281"/>
      <c r="K159" s="281"/>
      <c r="L159" s="281"/>
      <c r="M159" s="281"/>
      <c r="N159" s="281"/>
      <c r="O159" s="281"/>
      <c r="P159" s="281"/>
      <c r="Q159" s="281"/>
      <c r="R159" s="281"/>
      <c r="S159" s="281"/>
      <c r="T159" s="281"/>
    </row>
    <row r="160" spans="1:20" ht="15" x14ac:dyDescent="0.35">
      <c r="A160" s="183"/>
      <c r="B160" s="281"/>
      <c r="C160" s="281"/>
      <c r="D160" s="281"/>
      <c r="E160" s="281"/>
      <c r="F160" s="281"/>
      <c r="G160" s="281"/>
      <c r="H160" s="837"/>
      <c r="I160" s="281"/>
      <c r="J160" s="281"/>
      <c r="K160" s="281"/>
      <c r="L160" s="281"/>
      <c r="M160" s="281"/>
      <c r="N160" s="281"/>
      <c r="O160" s="281"/>
      <c r="P160" s="281"/>
      <c r="Q160" s="281"/>
      <c r="R160" s="281"/>
      <c r="S160" s="281"/>
      <c r="T160" s="281"/>
    </row>
    <row r="161" spans="1:20" ht="15" x14ac:dyDescent="0.35">
      <c r="A161" s="183"/>
      <c r="B161" s="281"/>
      <c r="C161" s="281"/>
      <c r="D161" s="281"/>
      <c r="E161" s="281"/>
      <c r="F161" s="281"/>
      <c r="G161" s="281"/>
      <c r="H161" s="837"/>
      <c r="I161" s="281"/>
      <c r="J161" s="281"/>
      <c r="K161" s="281"/>
      <c r="L161" s="281"/>
      <c r="M161" s="281"/>
      <c r="N161" s="281"/>
      <c r="O161" s="281"/>
      <c r="P161" s="281"/>
      <c r="Q161" s="281"/>
      <c r="R161" s="281"/>
      <c r="S161" s="281"/>
      <c r="T161" s="281"/>
    </row>
    <row r="162" spans="1:20" ht="15" x14ac:dyDescent="0.35">
      <c r="A162" s="183"/>
      <c r="B162" s="281"/>
      <c r="C162" s="281"/>
      <c r="D162" s="281"/>
      <c r="E162" s="281"/>
      <c r="F162" s="281"/>
      <c r="G162" s="281"/>
      <c r="H162" s="837"/>
      <c r="I162" s="281"/>
      <c r="J162" s="281"/>
      <c r="K162" s="281"/>
      <c r="L162" s="281"/>
      <c r="M162" s="281"/>
      <c r="N162" s="281"/>
      <c r="O162" s="281"/>
      <c r="P162" s="281"/>
      <c r="Q162" s="281"/>
      <c r="R162" s="281"/>
      <c r="S162" s="281"/>
      <c r="T162" s="281"/>
    </row>
    <row r="163" spans="1:20" ht="15" x14ac:dyDescent="0.35">
      <c r="A163" s="183"/>
      <c r="B163" s="281"/>
      <c r="C163" s="281"/>
      <c r="D163" s="281"/>
      <c r="E163" s="281"/>
      <c r="F163" s="281"/>
      <c r="G163" s="281"/>
      <c r="H163" s="837"/>
      <c r="I163" s="281"/>
      <c r="J163" s="281"/>
      <c r="K163" s="281"/>
      <c r="L163" s="281"/>
      <c r="M163" s="281"/>
      <c r="N163" s="281"/>
      <c r="O163" s="281"/>
      <c r="P163" s="281"/>
      <c r="Q163" s="281"/>
      <c r="R163" s="281"/>
      <c r="S163" s="281"/>
      <c r="T163" s="281"/>
    </row>
    <row r="164" spans="1:20" ht="15" x14ac:dyDescent="0.35">
      <c r="A164" s="183"/>
      <c r="B164" s="281"/>
      <c r="C164" s="281"/>
      <c r="D164" s="281"/>
      <c r="E164" s="281"/>
      <c r="F164" s="281"/>
      <c r="G164" s="281"/>
      <c r="H164" s="837"/>
      <c r="I164" s="281"/>
      <c r="J164" s="281"/>
      <c r="K164" s="281"/>
      <c r="L164" s="281"/>
      <c r="M164" s="281"/>
      <c r="N164" s="281"/>
      <c r="O164" s="281"/>
      <c r="P164" s="281"/>
      <c r="Q164" s="281"/>
      <c r="R164" s="281"/>
      <c r="S164" s="281"/>
      <c r="T164" s="281"/>
    </row>
    <row r="165" spans="1:20" ht="15" x14ac:dyDescent="0.35">
      <c r="A165" s="183"/>
      <c r="B165" s="281"/>
      <c r="C165" s="281"/>
      <c r="D165" s="281"/>
      <c r="E165" s="281"/>
      <c r="F165" s="281"/>
      <c r="G165" s="281"/>
      <c r="H165" s="837"/>
      <c r="I165" s="281"/>
      <c r="J165" s="281"/>
      <c r="K165" s="281"/>
      <c r="L165" s="281"/>
      <c r="M165" s="281"/>
      <c r="N165" s="281"/>
      <c r="O165" s="281"/>
      <c r="P165" s="281"/>
      <c r="Q165" s="281"/>
      <c r="R165" s="281"/>
      <c r="S165" s="281"/>
      <c r="T165" s="281"/>
    </row>
    <row r="166" spans="1:20" ht="15" x14ac:dyDescent="0.35">
      <c r="A166" s="183"/>
      <c r="B166" s="281"/>
      <c r="C166" s="281"/>
      <c r="D166" s="281"/>
      <c r="E166" s="281"/>
      <c r="F166" s="281"/>
      <c r="G166" s="281"/>
      <c r="H166" s="837"/>
      <c r="I166" s="281"/>
      <c r="J166" s="281"/>
      <c r="K166" s="281"/>
      <c r="L166" s="281"/>
      <c r="M166" s="281"/>
      <c r="N166" s="281"/>
      <c r="O166" s="281"/>
      <c r="P166" s="281"/>
      <c r="Q166" s="281"/>
      <c r="R166" s="281"/>
      <c r="S166" s="281"/>
      <c r="T166" s="281"/>
    </row>
    <row r="167" spans="1:20" ht="15" x14ac:dyDescent="0.35">
      <c r="A167" s="183"/>
      <c r="B167" s="281"/>
      <c r="C167" s="281"/>
      <c r="D167" s="281"/>
      <c r="E167" s="281"/>
      <c r="F167" s="281"/>
      <c r="G167" s="281"/>
      <c r="H167" s="837"/>
      <c r="I167" s="281"/>
      <c r="J167" s="281"/>
      <c r="K167" s="281"/>
      <c r="L167" s="281"/>
      <c r="M167" s="281"/>
      <c r="N167" s="281"/>
      <c r="O167" s="281"/>
      <c r="P167" s="281"/>
      <c r="Q167" s="281"/>
      <c r="R167" s="281"/>
      <c r="S167" s="281"/>
      <c r="T167" s="281"/>
    </row>
    <row r="168" spans="1:20" ht="15" x14ac:dyDescent="0.35">
      <c r="A168" s="183"/>
      <c r="B168" s="281"/>
      <c r="C168" s="281"/>
      <c r="D168" s="281"/>
      <c r="E168" s="281"/>
      <c r="F168" s="281"/>
      <c r="G168" s="281"/>
      <c r="H168" s="837"/>
      <c r="I168" s="281"/>
      <c r="J168" s="281"/>
      <c r="K168" s="281"/>
      <c r="L168" s="281"/>
      <c r="M168" s="281"/>
      <c r="N168" s="281"/>
      <c r="O168" s="281"/>
      <c r="P168" s="281"/>
      <c r="Q168" s="281"/>
      <c r="R168" s="281"/>
      <c r="S168" s="281"/>
      <c r="T168" s="281"/>
    </row>
    <row r="169" spans="1:20" ht="15" x14ac:dyDescent="0.35">
      <c r="A169" s="183"/>
      <c r="B169" s="281"/>
      <c r="C169" s="281"/>
      <c r="D169" s="281"/>
      <c r="E169" s="281"/>
      <c r="F169" s="281"/>
      <c r="G169" s="281"/>
      <c r="H169" s="837"/>
      <c r="I169" s="281"/>
      <c r="J169" s="281"/>
      <c r="K169" s="281"/>
      <c r="L169" s="281"/>
      <c r="M169" s="281"/>
      <c r="N169" s="281"/>
      <c r="O169" s="281"/>
      <c r="P169" s="281"/>
      <c r="Q169" s="281"/>
      <c r="R169" s="281"/>
      <c r="S169" s="281"/>
      <c r="T169" s="281"/>
    </row>
    <row r="170" spans="1:20" ht="15" x14ac:dyDescent="0.35">
      <c r="A170" s="183"/>
      <c r="B170" s="281"/>
      <c r="C170" s="281"/>
      <c r="D170" s="281"/>
      <c r="E170" s="281"/>
      <c r="F170" s="281"/>
      <c r="G170" s="281"/>
      <c r="H170" s="837"/>
      <c r="I170" s="281"/>
      <c r="J170" s="281"/>
      <c r="K170" s="281"/>
      <c r="L170" s="281"/>
      <c r="M170" s="281"/>
      <c r="N170" s="281"/>
      <c r="O170" s="281"/>
      <c r="P170" s="281"/>
      <c r="Q170" s="281"/>
      <c r="R170" s="281"/>
      <c r="S170" s="281"/>
      <c r="T170" s="281"/>
    </row>
    <row r="171" spans="1:20" ht="15" x14ac:dyDescent="0.35">
      <c r="A171" s="183"/>
      <c r="B171" s="281"/>
      <c r="C171" s="281"/>
      <c r="D171" s="281"/>
      <c r="E171" s="281"/>
      <c r="F171" s="281"/>
      <c r="G171" s="281"/>
      <c r="H171" s="837"/>
      <c r="I171" s="281"/>
      <c r="J171" s="281"/>
      <c r="K171" s="281"/>
      <c r="L171" s="281"/>
      <c r="M171" s="281"/>
      <c r="N171" s="281"/>
      <c r="O171" s="281"/>
      <c r="P171" s="281"/>
      <c r="Q171" s="281"/>
      <c r="R171" s="281"/>
      <c r="S171" s="281"/>
      <c r="T171" s="281"/>
    </row>
    <row r="172" spans="1:20" ht="15" x14ac:dyDescent="0.35">
      <c r="A172" s="183"/>
      <c r="B172" s="281"/>
      <c r="C172" s="281"/>
      <c r="D172" s="281"/>
      <c r="E172" s="281"/>
      <c r="F172" s="281"/>
      <c r="G172" s="281"/>
      <c r="H172" s="837"/>
      <c r="I172" s="281"/>
      <c r="J172" s="281"/>
      <c r="K172" s="281"/>
      <c r="L172" s="281"/>
      <c r="M172" s="281"/>
      <c r="N172" s="281"/>
      <c r="O172" s="281"/>
      <c r="P172" s="281"/>
      <c r="Q172" s="281"/>
      <c r="R172" s="281"/>
      <c r="S172" s="281"/>
      <c r="T172" s="281"/>
    </row>
    <row r="173" spans="1:20" ht="15" x14ac:dyDescent="0.35">
      <c r="A173" s="183"/>
      <c r="B173" s="281"/>
      <c r="C173" s="281"/>
      <c r="D173" s="281"/>
      <c r="E173" s="281"/>
      <c r="F173" s="281"/>
      <c r="G173" s="281"/>
      <c r="H173" s="837"/>
      <c r="I173" s="281"/>
      <c r="J173" s="281"/>
      <c r="K173" s="281"/>
      <c r="L173" s="281"/>
      <c r="M173" s="281"/>
      <c r="N173" s="281"/>
      <c r="O173" s="281"/>
      <c r="P173" s="281"/>
      <c r="Q173" s="281"/>
      <c r="R173" s="281"/>
      <c r="S173" s="281"/>
      <c r="T173" s="281"/>
    </row>
    <row r="174" spans="1:20" ht="15" x14ac:dyDescent="0.35">
      <c r="A174" s="183"/>
      <c r="B174" s="281"/>
      <c r="C174" s="281"/>
      <c r="D174" s="281"/>
      <c r="E174" s="281"/>
      <c r="F174" s="281"/>
      <c r="G174" s="281"/>
      <c r="H174" s="837"/>
      <c r="I174" s="281"/>
      <c r="J174" s="281"/>
      <c r="K174" s="281"/>
      <c r="L174" s="281"/>
      <c r="M174" s="281"/>
      <c r="N174" s="281"/>
      <c r="O174" s="281"/>
      <c r="P174" s="281"/>
      <c r="Q174" s="281"/>
      <c r="R174" s="281"/>
      <c r="S174" s="281"/>
      <c r="T174" s="281"/>
    </row>
    <row r="175" spans="1:20" ht="15" x14ac:dyDescent="0.35">
      <c r="A175" s="183"/>
      <c r="B175" s="281"/>
      <c r="C175" s="281"/>
      <c r="D175" s="281"/>
      <c r="E175" s="281"/>
      <c r="F175" s="281"/>
      <c r="G175" s="281"/>
      <c r="H175" s="837"/>
      <c r="I175" s="281"/>
      <c r="J175" s="281"/>
      <c r="K175" s="281"/>
      <c r="L175" s="281"/>
      <c r="M175" s="281"/>
      <c r="N175" s="281"/>
      <c r="O175" s="281"/>
      <c r="P175" s="281"/>
      <c r="Q175" s="281"/>
      <c r="R175" s="281"/>
      <c r="S175" s="281"/>
      <c r="T175" s="281"/>
    </row>
    <row r="176" spans="1:20" ht="15" x14ac:dyDescent="0.35">
      <c r="A176" s="183"/>
      <c r="B176" s="281"/>
      <c r="C176" s="281"/>
      <c r="D176" s="281"/>
      <c r="E176" s="281"/>
      <c r="F176" s="281"/>
      <c r="G176" s="281"/>
      <c r="H176" s="837"/>
      <c r="I176" s="281"/>
      <c r="J176" s="281"/>
      <c r="K176" s="281"/>
      <c r="L176" s="281"/>
      <c r="M176" s="281"/>
      <c r="N176" s="281"/>
      <c r="O176" s="281"/>
      <c r="P176" s="281"/>
      <c r="Q176" s="281"/>
      <c r="R176" s="281"/>
      <c r="S176" s="281"/>
      <c r="T176" s="281"/>
    </row>
    <row r="177" spans="1:20" ht="15" x14ac:dyDescent="0.35">
      <c r="A177" s="183"/>
      <c r="B177" s="281"/>
      <c r="C177" s="281"/>
      <c r="D177" s="281"/>
      <c r="E177" s="281"/>
      <c r="F177" s="281"/>
      <c r="G177" s="281"/>
      <c r="H177" s="837"/>
      <c r="I177" s="281"/>
      <c r="J177" s="281"/>
      <c r="K177" s="281"/>
      <c r="L177" s="281"/>
      <c r="M177" s="281"/>
      <c r="N177" s="281"/>
      <c r="O177" s="281"/>
      <c r="P177" s="281"/>
      <c r="Q177" s="281"/>
      <c r="R177" s="281"/>
      <c r="S177" s="281"/>
      <c r="T177" s="281"/>
    </row>
    <row r="178" spans="1:20" ht="15" x14ac:dyDescent="0.35">
      <c r="A178" s="183"/>
      <c r="B178" s="281"/>
      <c r="C178" s="281"/>
      <c r="D178" s="281"/>
      <c r="E178" s="281"/>
      <c r="F178" s="281"/>
      <c r="G178" s="281"/>
      <c r="H178" s="837"/>
      <c r="I178" s="281"/>
      <c r="J178" s="281"/>
      <c r="K178" s="281"/>
      <c r="L178" s="281"/>
      <c r="M178" s="281"/>
      <c r="N178" s="281"/>
      <c r="O178" s="281"/>
      <c r="P178" s="281"/>
      <c r="Q178" s="281"/>
      <c r="R178" s="281"/>
      <c r="S178" s="281"/>
      <c r="T178" s="281"/>
    </row>
    <row r="179" spans="1:20" ht="15" x14ac:dyDescent="0.35">
      <c r="A179" s="183"/>
      <c r="B179" s="281"/>
      <c r="C179" s="281"/>
      <c r="D179" s="281"/>
      <c r="E179" s="281"/>
      <c r="F179" s="281"/>
      <c r="G179" s="281"/>
      <c r="H179" s="837"/>
      <c r="I179" s="281"/>
      <c r="J179" s="281"/>
      <c r="K179" s="281"/>
      <c r="L179" s="281"/>
      <c r="M179" s="281"/>
      <c r="N179" s="281"/>
      <c r="O179" s="281"/>
      <c r="P179" s="281"/>
      <c r="Q179" s="281"/>
      <c r="R179" s="281"/>
      <c r="S179" s="281"/>
      <c r="T179" s="281"/>
    </row>
    <row r="180" spans="1:20" ht="15" x14ac:dyDescent="0.35">
      <c r="A180" s="183"/>
      <c r="B180" s="281"/>
      <c r="C180" s="281"/>
      <c r="D180" s="281"/>
      <c r="E180" s="281"/>
      <c r="F180" s="281"/>
      <c r="G180" s="281"/>
      <c r="H180" s="837"/>
      <c r="I180" s="281"/>
      <c r="J180" s="281"/>
      <c r="K180" s="281"/>
      <c r="L180" s="281"/>
      <c r="M180" s="281"/>
      <c r="N180" s="281"/>
      <c r="O180" s="281"/>
      <c r="P180" s="281"/>
      <c r="Q180" s="281"/>
      <c r="R180" s="281"/>
      <c r="S180" s="281"/>
      <c r="T180" s="281"/>
    </row>
    <row r="181" spans="1:20" ht="15" x14ac:dyDescent="0.35">
      <c r="A181" s="183"/>
      <c r="B181" s="281"/>
      <c r="C181" s="281"/>
      <c r="D181" s="281"/>
      <c r="E181" s="281"/>
      <c r="F181" s="281"/>
      <c r="G181" s="281"/>
      <c r="H181" s="837"/>
      <c r="I181" s="281"/>
      <c r="J181" s="281"/>
      <c r="K181" s="281"/>
      <c r="L181" s="281"/>
      <c r="M181" s="281"/>
      <c r="N181" s="281"/>
      <c r="O181" s="281"/>
      <c r="P181" s="281"/>
      <c r="Q181" s="281"/>
      <c r="R181" s="281"/>
      <c r="S181" s="281"/>
      <c r="T181" s="281"/>
    </row>
    <row r="182" spans="1:20" ht="15" x14ac:dyDescent="0.35">
      <c r="A182" s="183"/>
      <c r="B182" s="281"/>
      <c r="C182" s="281"/>
      <c r="D182" s="281"/>
      <c r="E182" s="281"/>
      <c r="F182" s="281"/>
      <c r="G182" s="281"/>
      <c r="H182" s="837"/>
      <c r="I182" s="281"/>
      <c r="J182" s="281"/>
      <c r="K182" s="281"/>
      <c r="L182" s="281"/>
      <c r="M182" s="281"/>
      <c r="N182" s="281"/>
      <c r="O182" s="281"/>
      <c r="P182" s="281"/>
      <c r="Q182" s="281"/>
      <c r="R182" s="281"/>
      <c r="S182" s="281"/>
      <c r="T182" s="281"/>
    </row>
    <row r="183" spans="1:20" ht="15" x14ac:dyDescent="0.35">
      <c r="A183" s="183"/>
      <c r="B183" s="281"/>
      <c r="C183" s="281"/>
      <c r="D183" s="281"/>
      <c r="E183" s="281"/>
      <c r="F183" s="281"/>
      <c r="G183" s="281"/>
      <c r="H183" s="837"/>
      <c r="I183" s="281"/>
      <c r="J183" s="281"/>
      <c r="K183" s="281"/>
      <c r="L183" s="281"/>
      <c r="M183" s="281"/>
      <c r="N183" s="281"/>
      <c r="O183" s="281"/>
      <c r="P183" s="281"/>
      <c r="Q183" s="281"/>
      <c r="R183" s="281"/>
      <c r="S183" s="281"/>
      <c r="T183" s="281"/>
    </row>
    <row r="184" spans="1:20" ht="15" x14ac:dyDescent="0.35">
      <c r="A184" s="183"/>
      <c r="B184" s="281"/>
      <c r="C184" s="281"/>
      <c r="D184" s="281"/>
      <c r="E184" s="281"/>
      <c r="F184" s="281"/>
      <c r="G184" s="281"/>
      <c r="H184" s="837"/>
      <c r="I184" s="281"/>
      <c r="J184" s="281"/>
      <c r="K184" s="281"/>
      <c r="L184" s="281"/>
      <c r="M184" s="281"/>
      <c r="N184" s="281"/>
      <c r="O184" s="281"/>
      <c r="P184" s="281"/>
      <c r="Q184" s="281"/>
      <c r="R184" s="281"/>
      <c r="S184" s="281"/>
      <c r="T184" s="281"/>
    </row>
    <row r="185" spans="1:20" ht="15" x14ac:dyDescent="0.35">
      <c r="A185" s="183"/>
      <c r="B185" s="281"/>
      <c r="C185" s="281"/>
      <c r="D185" s="281"/>
      <c r="E185" s="281"/>
      <c r="F185" s="281"/>
      <c r="G185" s="281"/>
      <c r="H185" s="837"/>
      <c r="I185" s="281"/>
      <c r="J185" s="281"/>
      <c r="K185" s="281"/>
      <c r="L185" s="281"/>
      <c r="M185" s="281"/>
      <c r="N185" s="281"/>
      <c r="O185" s="281"/>
      <c r="P185" s="281"/>
      <c r="Q185" s="281"/>
      <c r="R185" s="281"/>
      <c r="S185" s="281"/>
      <c r="T185" s="281"/>
    </row>
    <row r="186" spans="1:20" ht="15" x14ac:dyDescent="0.35">
      <c r="A186" s="183"/>
      <c r="B186" s="281"/>
      <c r="C186" s="281"/>
      <c r="D186" s="281"/>
      <c r="E186" s="281"/>
      <c r="F186" s="281"/>
      <c r="G186" s="281"/>
      <c r="H186" s="837"/>
      <c r="I186" s="281"/>
      <c r="J186" s="281"/>
      <c r="K186" s="281"/>
      <c r="L186" s="281"/>
      <c r="M186" s="281"/>
      <c r="N186" s="281"/>
      <c r="O186" s="281"/>
      <c r="P186" s="281"/>
      <c r="Q186" s="281"/>
      <c r="R186" s="281"/>
      <c r="S186" s="281"/>
      <c r="T186" s="281"/>
    </row>
    <row r="187" spans="1:20" ht="15" x14ac:dyDescent="0.35">
      <c r="A187" s="183"/>
      <c r="B187" s="281"/>
      <c r="C187" s="281"/>
      <c r="D187" s="281"/>
      <c r="E187" s="281"/>
      <c r="F187" s="281"/>
      <c r="G187" s="281"/>
      <c r="H187" s="837"/>
      <c r="I187" s="281"/>
      <c r="J187" s="281"/>
      <c r="K187" s="281"/>
      <c r="L187" s="281"/>
      <c r="M187" s="281"/>
      <c r="N187" s="281"/>
      <c r="O187" s="281"/>
      <c r="P187" s="281"/>
      <c r="Q187" s="281"/>
      <c r="R187" s="281"/>
      <c r="S187" s="281"/>
      <c r="T187" s="281"/>
    </row>
    <row r="188" spans="1:20" ht="15" x14ac:dyDescent="0.35">
      <c r="A188" s="183"/>
      <c r="B188" s="281"/>
      <c r="C188" s="281"/>
      <c r="D188" s="281"/>
      <c r="E188" s="281"/>
      <c r="F188" s="281"/>
      <c r="G188" s="281"/>
      <c r="H188" s="837"/>
      <c r="I188" s="281"/>
      <c r="J188" s="281"/>
      <c r="K188" s="281"/>
      <c r="L188" s="281"/>
      <c r="M188" s="281"/>
      <c r="N188" s="281"/>
      <c r="O188" s="281"/>
      <c r="P188" s="281"/>
      <c r="Q188" s="281"/>
      <c r="R188" s="281"/>
      <c r="S188" s="281"/>
      <c r="T188" s="281"/>
    </row>
    <row r="189" spans="1:20" ht="15" x14ac:dyDescent="0.35">
      <c r="A189" s="183"/>
      <c r="B189" s="281"/>
      <c r="C189" s="281"/>
      <c r="D189" s="281"/>
      <c r="E189" s="281"/>
      <c r="F189" s="281"/>
      <c r="G189" s="281"/>
      <c r="H189" s="837"/>
      <c r="I189" s="281"/>
      <c r="J189" s="281"/>
      <c r="K189" s="281"/>
      <c r="L189" s="281"/>
      <c r="M189" s="281"/>
      <c r="N189" s="281"/>
      <c r="O189" s="281"/>
      <c r="P189" s="281"/>
      <c r="Q189" s="281"/>
      <c r="R189" s="281"/>
      <c r="S189" s="281"/>
      <c r="T189" s="281"/>
    </row>
    <row r="190" spans="1:20" ht="15" x14ac:dyDescent="0.35">
      <c r="A190" s="183"/>
      <c r="B190" s="281"/>
      <c r="C190" s="281"/>
      <c r="D190" s="281"/>
      <c r="E190" s="281"/>
      <c r="F190" s="281"/>
      <c r="G190" s="281"/>
      <c r="H190" s="837"/>
      <c r="I190" s="281"/>
      <c r="J190" s="281"/>
      <c r="K190" s="281"/>
      <c r="L190" s="281"/>
      <c r="M190" s="281"/>
      <c r="N190" s="281"/>
      <c r="O190" s="281"/>
      <c r="P190" s="281"/>
      <c r="Q190" s="281"/>
      <c r="R190" s="281"/>
      <c r="S190" s="281"/>
      <c r="T190" s="281"/>
    </row>
    <row r="191" spans="1:20" ht="15" x14ac:dyDescent="0.35">
      <c r="A191" s="183"/>
      <c r="B191" s="281"/>
      <c r="C191" s="281"/>
      <c r="D191" s="281"/>
      <c r="E191" s="281"/>
      <c r="F191" s="281"/>
      <c r="G191" s="281"/>
      <c r="H191" s="837"/>
      <c r="I191" s="281"/>
      <c r="J191" s="281"/>
      <c r="K191" s="281"/>
      <c r="L191" s="281"/>
      <c r="M191" s="281"/>
      <c r="N191" s="281"/>
      <c r="O191" s="281"/>
      <c r="P191" s="281"/>
      <c r="Q191" s="281"/>
      <c r="R191" s="281"/>
      <c r="S191" s="281"/>
      <c r="T191" s="281"/>
    </row>
    <row r="192" spans="1:20" ht="15" x14ac:dyDescent="0.35">
      <c r="A192" s="183"/>
      <c r="B192" s="281"/>
      <c r="C192" s="281"/>
      <c r="D192" s="281"/>
      <c r="E192" s="281"/>
      <c r="F192" s="281"/>
      <c r="G192" s="281"/>
      <c r="H192" s="837"/>
      <c r="I192" s="281"/>
      <c r="J192" s="281"/>
      <c r="K192" s="281"/>
      <c r="L192" s="281"/>
      <c r="M192" s="281"/>
      <c r="N192" s="281"/>
      <c r="O192" s="281"/>
      <c r="P192" s="281"/>
      <c r="Q192" s="281"/>
      <c r="R192" s="281"/>
      <c r="S192" s="281"/>
      <c r="T192" s="281"/>
    </row>
    <row r="193" spans="1:20" ht="15" x14ac:dyDescent="0.35">
      <c r="A193" s="183"/>
      <c r="B193" s="281"/>
      <c r="C193" s="281"/>
      <c r="D193" s="281"/>
      <c r="E193" s="281"/>
      <c r="F193" s="281"/>
      <c r="G193" s="281"/>
      <c r="H193" s="837"/>
      <c r="I193" s="281"/>
      <c r="J193" s="281"/>
      <c r="K193" s="281"/>
      <c r="L193" s="281"/>
      <c r="M193" s="281"/>
      <c r="N193" s="281"/>
      <c r="O193" s="281"/>
      <c r="P193" s="281"/>
      <c r="Q193" s="281"/>
      <c r="R193" s="281"/>
      <c r="S193" s="281"/>
      <c r="T193" s="281"/>
    </row>
    <row r="194" spans="1:20" ht="15" x14ac:dyDescent="0.35">
      <c r="A194" s="183"/>
      <c r="B194" s="281"/>
      <c r="C194" s="281"/>
      <c r="D194" s="281"/>
      <c r="E194" s="281"/>
      <c r="F194" s="281"/>
      <c r="G194" s="281"/>
      <c r="H194" s="837"/>
      <c r="I194" s="281"/>
      <c r="J194" s="281"/>
      <c r="K194" s="281"/>
      <c r="L194" s="281"/>
      <c r="M194" s="281"/>
      <c r="N194" s="281"/>
      <c r="O194" s="281"/>
      <c r="P194" s="281"/>
      <c r="Q194" s="281"/>
      <c r="R194" s="281"/>
      <c r="S194" s="281"/>
      <c r="T194" s="281"/>
    </row>
    <row r="195" spans="1:20" ht="15" x14ac:dyDescent="0.35">
      <c r="A195" s="183"/>
      <c r="B195" s="281"/>
      <c r="C195" s="281"/>
      <c r="D195" s="281"/>
      <c r="E195" s="281"/>
      <c r="F195" s="281"/>
      <c r="G195" s="281"/>
      <c r="H195" s="837"/>
      <c r="I195" s="281"/>
      <c r="J195" s="281"/>
      <c r="K195" s="281"/>
      <c r="L195" s="281"/>
      <c r="M195" s="281"/>
      <c r="N195" s="281"/>
      <c r="O195" s="281"/>
      <c r="P195" s="281"/>
      <c r="Q195" s="281"/>
      <c r="R195" s="281"/>
      <c r="S195" s="281"/>
      <c r="T195" s="281"/>
    </row>
    <row r="196" spans="1:20" ht="15" x14ac:dyDescent="0.35">
      <c r="A196" s="183"/>
      <c r="B196" s="281"/>
      <c r="C196" s="281"/>
      <c r="D196" s="281"/>
      <c r="E196" s="281"/>
      <c r="F196" s="281"/>
      <c r="G196" s="281"/>
      <c r="H196" s="837"/>
      <c r="I196" s="281"/>
      <c r="J196" s="281"/>
      <c r="K196" s="281"/>
      <c r="L196" s="281"/>
      <c r="M196" s="281"/>
      <c r="N196" s="281"/>
      <c r="O196" s="281"/>
      <c r="P196" s="281"/>
      <c r="Q196" s="281"/>
      <c r="R196" s="281"/>
      <c r="S196" s="281"/>
      <c r="T196" s="281"/>
    </row>
    <row r="197" spans="1:20" ht="15" x14ac:dyDescent="0.35">
      <c r="A197" s="183"/>
      <c r="B197" s="281"/>
      <c r="C197" s="281"/>
      <c r="D197" s="281"/>
      <c r="E197" s="281"/>
      <c r="F197" s="281"/>
      <c r="G197" s="281"/>
      <c r="H197" s="837"/>
      <c r="I197" s="281"/>
      <c r="J197" s="281"/>
      <c r="K197" s="281"/>
      <c r="L197" s="281"/>
      <c r="M197" s="281"/>
      <c r="N197" s="281"/>
      <c r="O197" s="281"/>
      <c r="P197" s="281"/>
      <c r="Q197" s="281"/>
      <c r="R197" s="281"/>
      <c r="S197" s="281"/>
      <c r="T197" s="281"/>
    </row>
    <row r="198" spans="1:20" ht="15" x14ac:dyDescent="0.35">
      <c r="A198" s="183"/>
      <c r="B198" s="281"/>
      <c r="C198" s="281"/>
      <c r="D198" s="281"/>
      <c r="E198" s="281"/>
      <c r="F198" s="281"/>
      <c r="G198" s="281"/>
      <c r="H198" s="837"/>
      <c r="I198" s="281"/>
      <c r="J198" s="281"/>
      <c r="K198" s="281"/>
      <c r="L198" s="281"/>
      <c r="M198" s="281"/>
      <c r="N198" s="281"/>
      <c r="O198" s="281"/>
      <c r="P198" s="281"/>
      <c r="Q198" s="281"/>
      <c r="R198" s="281"/>
      <c r="S198" s="281"/>
      <c r="T198" s="281"/>
    </row>
    <row r="199" spans="1:20" ht="15" x14ac:dyDescent="0.35">
      <c r="A199" s="183"/>
      <c r="B199" s="281"/>
      <c r="C199" s="281"/>
      <c r="D199" s="281"/>
      <c r="E199" s="281"/>
      <c r="F199" s="281"/>
      <c r="G199" s="281"/>
      <c r="H199" s="837"/>
      <c r="I199" s="281"/>
      <c r="J199" s="281"/>
      <c r="K199" s="281"/>
      <c r="L199" s="281"/>
      <c r="M199" s="281"/>
      <c r="N199" s="281"/>
      <c r="O199" s="281"/>
      <c r="P199" s="281"/>
      <c r="Q199" s="281"/>
      <c r="R199" s="281"/>
      <c r="S199" s="281"/>
      <c r="T199" s="281"/>
    </row>
    <row r="200" spans="1:20" ht="15" x14ac:dyDescent="0.35">
      <c r="A200" s="183"/>
      <c r="B200" s="281"/>
      <c r="C200" s="281"/>
      <c r="D200" s="281"/>
      <c r="E200" s="281"/>
      <c r="F200" s="281"/>
      <c r="G200" s="281"/>
      <c r="H200" s="837"/>
      <c r="I200" s="281"/>
      <c r="J200" s="281"/>
      <c r="K200" s="281"/>
      <c r="L200" s="281"/>
      <c r="M200" s="281"/>
      <c r="N200" s="281"/>
      <c r="O200" s="281"/>
      <c r="P200" s="281"/>
      <c r="Q200" s="281"/>
      <c r="R200" s="281"/>
      <c r="S200" s="281"/>
      <c r="T200" s="281"/>
    </row>
    <row r="201" spans="1:20" ht="15" x14ac:dyDescent="0.35">
      <c r="A201" s="183"/>
      <c r="B201" s="281"/>
      <c r="C201" s="281"/>
      <c r="D201" s="281"/>
      <c r="E201" s="281"/>
      <c r="F201" s="281"/>
      <c r="G201" s="281"/>
      <c r="H201" s="837"/>
      <c r="I201" s="281"/>
      <c r="J201" s="281"/>
      <c r="K201" s="281"/>
      <c r="L201" s="281"/>
      <c r="M201" s="281"/>
      <c r="N201" s="281"/>
      <c r="O201" s="281"/>
      <c r="P201" s="281"/>
      <c r="Q201" s="281"/>
      <c r="R201" s="281"/>
      <c r="S201" s="281"/>
      <c r="T201" s="281"/>
    </row>
    <row r="202" spans="1:20" ht="15" x14ac:dyDescent="0.35">
      <c r="A202" s="183"/>
      <c r="B202" s="281"/>
      <c r="C202" s="281"/>
      <c r="D202" s="281"/>
      <c r="E202" s="281"/>
      <c r="F202" s="281"/>
      <c r="G202" s="281"/>
      <c r="H202" s="837"/>
      <c r="I202" s="281"/>
      <c r="J202" s="281"/>
      <c r="K202" s="281"/>
      <c r="L202" s="281"/>
      <c r="M202" s="281"/>
      <c r="N202" s="281"/>
      <c r="O202" s="281"/>
      <c r="P202" s="281"/>
      <c r="Q202" s="281"/>
      <c r="R202" s="281"/>
      <c r="S202" s="281"/>
      <c r="T202" s="281"/>
    </row>
    <row r="203" spans="1:20" ht="15" x14ac:dyDescent="0.35">
      <c r="A203" s="183"/>
      <c r="B203" s="281"/>
      <c r="C203" s="281"/>
      <c r="D203" s="281"/>
      <c r="E203" s="281"/>
      <c r="F203" s="281"/>
      <c r="G203" s="281"/>
      <c r="H203" s="837"/>
      <c r="I203" s="281"/>
      <c r="J203" s="281"/>
      <c r="K203" s="281"/>
      <c r="L203" s="281"/>
      <c r="M203" s="281"/>
      <c r="N203" s="281"/>
      <c r="O203" s="281"/>
      <c r="P203" s="281"/>
      <c r="Q203" s="281"/>
      <c r="R203" s="281"/>
      <c r="S203" s="281"/>
      <c r="T203" s="281"/>
    </row>
    <row r="204" spans="1:20" ht="15" x14ac:dyDescent="0.35">
      <c r="A204" s="183"/>
      <c r="B204" s="281"/>
      <c r="C204" s="281"/>
      <c r="D204" s="281"/>
      <c r="E204" s="281"/>
      <c r="F204" s="281"/>
      <c r="G204" s="281"/>
      <c r="H204" s="837"/>
      <c r="I204" s="281"/>
      <c r="J204" s="281"/>
      <c r="K204" s="281"/>
      <c r="L204" s="281"/>
      <c r="M204" s="281"/>
      <c r="N204" s="281"/>
      <c r="O204" s="281"/>
      <c r="P204" s="281"/>
      <c r="Q204" s="281"/>
      <c r="R204" s="281"/>
      <c r="S204" s="281"/>
      <c r="T204" s="281"/>
    </row>
    <row r="205" spans="1:20" ht="15" x14ac:dyDescent="0.35">
      <c r="A205" s="183"/>
      <c r="B205" s="281"/>
      <c r="C205" s="281"/>
      <c r="D205" s="281"/>
      <c r="E205" s="281"/>
      <c r="F205" s="281"/>
      <c r="G205" s="281"/>
      <c r="H205" s="837"/>
      <c r="I205" s="281"/>
      <c r="J205" s="281"/>
      <c r="K205" s="281"/>
      <c r="L205" s="281"/>
      <c r="M205" s="281"/>
      <c r="N205" s="281"/>
      <c r="O205" s="281"/>
      <c r="P205" s="281"/>
      <c r="Q205" s="281"/>
      <c r="R205" s="281"/>
      <c r="S205" s="281"/>
      <c r="T205" s="281"/>
    </row>
    <row r="206" spans="1:20" ht="15" x14ac:dyDescent="0.35">
      <c r="A206" s="183"/>
      <c r="B206" s="281"/>
      <c r="C206" s="281"/>
      <c r="D206" s="281"/>
      <c r="E206" s="281"/>
      <c r="F206" s="281"/>
      <c r="G206" s="281"/>
      <c r="H206" s="837"/>
      <c r="I206" s="281"/>
      <c r="J206" s="281"/>
      <c r="K206" s="281"/>
      <c r="L206" s="281"/>
      <c r="M206" s="281"/>
      <c r="N206" s="281"/>
      <c r="O206" s="281"/>
      <c r="P206" s="281"/>
      <c r="Q206" s="281"/>
      <c r="R206" s="281"/>
      <c r="S206" s="281"/>
      <c r="T206" s="281"/>
    </row>
    <row r="207" spans="1:20" ht="15" x14ac:dyDescent="0.35">
      <c r="A207" s="183"/>
      <c r="B207" s="281"/>
      <c r="C207" s="281"/>
      <c r="D207" s="281"/>
      <c r="E207" s="281"/>
      <c r="F207" s="281"/>
      <c r="G207" s="281"/>
      <c r="H207" s="837"/>
      <c r="I207" s="281"/>
      <c r="J207" s="281"/>
      <c r="K207" s="281"/>
      <c r="L207" s="281"/>
      <c r="M207" s="281"/>
      <c r="N207" s="281"/>
      <c r="O207" s="281"/>
      <c r="P207" s="281"/>
      <c r="Q207" s="281"/>
      <c r="R207" s="281"/>
      <c r="S207" s="281"/>
      <c r="T207" s="281"/>
    </row>
    <row r="208" spans="1:20" ht="15" x14ac:dyDescent="0.35">
      <c r="A208" s="183"/>
      <c r="B208" s="281"/>
      <c r="C208" s="281"/>
      <c r="D208" s="281"/>
      <c r="E208" s="281"/>
      <c r="F208" s="281"/>
      <c r="G208" s="281"/>
      <c r="H208" s="837"/>
      <c r="I208" s="281"/>
      <c r="J208" s="281"/>
      <c r="K208" s="281"/>
      <c r="L208" s="281"/>
      <c r="M208" s="281"/>
      <c r="N208" s="281"/>
      <c r="O208" s="281"/>
      <c r="P208" s="281"/>
      <c r="Q208" s="281"/>
      <c r="R208" s="281"/>
      <c r="S208" s="281"/>
      <c r="T208" s="281"/>
    </row>
    <row r="209" spans="1:20" ht="15" x14ac:dyDescent="0.35">
      <c r="A209" s="183"/>
      <c r="B209" s="281"/>
      <c r="C209" s="281"/>
      <c r="D209" s="281"/>
      <c r="E209" s="281"/>
      <c r="F209" s="281"/>
      <c r="G209" s="281"/>
      <c r="H209" s="837"/>
      <c r="I209" s="281"/>
      <c r="J209" s="281"/>
      <c r="K209" s="281"/>
      <c r="L209" s="281"/>
      <c r="M209" s="281"/>
      <c r="N209" s="281"/>
      <c r="O209" s="281"/>
      <c r="P209" s="281"/>
      <c r="Q209" s="281"/>
      <c r="R209" s="281"/>
      <c r="S209" s="281"/>
      <c r="T209" s="281"/>
    </row>
    <row r="210" spans="1:20" ht="15" x14ac:dyDescent="0.35">
      <c r="A210" s="183"/>
      <c r="B210" s="281"/>
      <c r="C210" s="281"/>
      <c r="D210" s="281"/>
      <c r="E210" s="281"/>
      <c r="F210" s="281"/>
      <c r="G210" s="281"/>
      <c r="H210" s="837"/>
      <c r="I210" s="281"/>
      <c r="J210" s="281"/>
      <c r="K210" s="281"/>
      <c r="L210" s="281"/>
      <c r="M210" s="281"/>
      <c r="N210" s="281"/>
      <c r="O210" s="281"/>
      <c r="P210" s="281"/>
      <c r="Q210" s="281"/>
      <c r="R210" s="281"/>
      <c r="S210" s="281"/>
      <c r="T210" s="281"/>
    </row>
    <row r="211" spans="1:20" ht="15" x14ac:dyDescent="0.35">
      <c r="A211" s="183"/>
      <c r="B211" s="281"/>
      <c r="C211" s="281"/>
      <c r="D211" s="281"/>
      <c r="E211" s="281"/>
      <c r="F211" s="281"/>
      <c r="G211" s="281"/>
      <c r="H211" s="837"/>
      <c r="I211" s="281"/>
      <c r="J211" s="281"/>
      <c r="K211" s="281"/>
      <c r="L211" s="281"/>
      <c r="M211" s="281"/>
      <c r="N211" s="281"/>
      <c r="O211" s="281"/>
      <c r="P211" s="281"/>
      <c r="Q211" s="281"/>
      <c r="R211" s="281"/>
      <c r="S211" s="281"/>
      <c r="T211" s="281"/>
    </row>
    <row r="212" spans="1:20" ht="15" x14ac:dyDescent="0.35">
      <c r="A212" s="183"/>
      <c r="B212" s="281"/>
      <c r="C212" s="281"/>
      <c r="D212" s="281"/>
      <c r="E212" s="281"/>
      <c r="F212" s="281"/>
      <c r="G212" s="281"/>
      <c r="H212" s="837"/>
      <c r="I212" s="281"/>
      <c r="J212" s="281"/>
      <c r="K212" s="281"/>
      <c r="L212" s="281"/>
      <c r="M212" s="281"/>
      <c r="N212" s="281"/>
      <c r="O212" s="281"/>
      <c r="P212" s="281"/>
      <c r="Q212" s="281"/>
      <c r="R212" s="281"/>
      <c r="S212" s="281"/>
      <c r="T212" s="281"/>
    </row>
    <row r="213" spans="1:20" ht="15" x14ac:dyDescent="0.35">
      <c r="A213" s="183"/>
      <c r="B213" s="281"/>
      <c r="C213" s="281"/>
      <c r="D213" s="281"/>
      <c r="E213" s="281"/>
      <c r="F213" s="281"/>
      <c r="G213" s="281"/>
      <c r="H213" s="837"/>
      <c r="I213" s="281"/>
      <c r="J213" s="281"/>
      <c r="K213" s="281"/>
      <c r="L213" s="281"/>
      <c r="M213" s="281"/>
      <c r="N213" s="281"/>
      <c r="O213" s="281"/>
      <c r="P213" s="281"/>
      <c r="Q213" s="281"/>
      <c r="R213" s="281"/>
      <c r="S213" s="281"/>
      <c r="T213" s="281"/>
    </row>
    <row r="214" spans="1:20" ht="15" x14ac:dyDescent="0.35">
      <c r="A214" s="183"/>
      <c r="B214" s="281"/>
      <c r="C214" s="281"/>
      <c r="D214" s="281"/>
      <c r="E214" s="281"/>
      <c r="F214" s="281"/>
      <c r="G214" s="281"/>
      <c r="H214" s="837"/>
      <c r="I214" s="281"/>
      <c r="J214" s="281"/>
      <c r="K214" s="281"/>
      <c r="L214" s="281"/>
      <c r="M214" s="281"/>
      <c r="N214" s="281"/>
      <c r="O214" s="281"/>
      <c r="P214" s="281"/>
      <c r="Q214" s="281"/>
      <c r="R214" s="281"/>
      <c r="S214" s="281"/>
      <c r="T214" s="281"/>
    </row>
    <row r="215" spans="1:20" ht="15" x14ac:dyDescent="0.35">
      <c r="A215" s="183"/>
      <c r="B215" s="281"/>
      <c r="C215" s="281"/>
      <c r="D215" s="281"/>
      <c r="E215" s="281"/>
      <c r="F215" s="281"/>
      <c r="G215" s="281"/>
      <c r="H215" s="837"/>
      <c r="I215" s="281"/>
      <c r="J215" s="281"/>
      <c r="K215" s="281"/>
      <c r="L215" s="281"/>
      <c r="M215" s="281"/>
      <c r="N215" s="281"/>
      <c r="O215" s="281"/>
      <c r="P215" s="281"/>
      <c r="Q215" s="281"/>
      <c r="R215" s="281"/>
      <c r="S215" s="281"/>
      <c r="T215" s="281"/>
    </row>
    <row r="216" spans="1:20" ht="15" x14ac:dyDescent="0.35">
      <c r="A216" s="183"/>
      <c r="B216" s="281"/>
      <c r="C216" s="281"/>
      <c r="D216" s="281"/>
      <c r="E216" s="281"/>
      <c r="F216" s="281"/>
      <c r="G216" s="281"/>
      <c r="H216" s="837"/>
      <c r="I216" s="281"/>
      <c r="J216" s="281"/>
      <c r="K216" s="281"/>
      <c r="L216" s="281"/>
      <c r="M216" s="281"/>
      <c r="N216" s="281"/>
      <c r="O216" s="281"/>
      <c r="P216" s="281"/>
      <c r="Q216" s="281"/>
      <c r="R216" s="281"/>
      <c r="S216" s="281"/>
      <c r="T216" s="281"/>
    </row>
    <row r="217" spans="1:20" ht="15" x14ac:dyDescent="0.35">
      <c r="A217" s="183"/>
      <c r="B217" s="281"/>
      <c r="C217" s="281"/>
      <c r="D217" s="281"/>
      <c r="E217" s="281"/>
      <c r="F217" s="281"/>
      <c r="G217" s="281"/>
      <c r="H217" s="837"/>
      <c r="I217" s="281"/>
      <c r="J217" s="281"/>
      <c r="K217" s="281"/>
      <c r="L217" s="281"/>
      <c r="M217" s="281"/>
      <c r="N217" s="281"/>
      <c r="O217" s="281"/>
      <c r="P217" s="281"/>
      <c r="Q217" s="281"/>
      <c r="R217" s="281"/>
      <c r="S217" s="281"/>
      <c r="T217" s="281"/>
    </row>
    <row r="218" spans="1:20" ht="15" x14ac:dyDescent="0.35">
      <c r="A218" s="183"/>
      <c r="B218" s="281"/>
      <c r="C218" s="281"/>
      <c r="D218" s="281"/>
      <c r="E218" s="281"/>
      <c r="F218" s="281"/>
      <c r="G218" s="281"/>
      <c r="H218" s="837"/>
      <c r="I218" s="281"/>
      <c r="J218" s="281"/>
      <c r="K218" s="281"/>
      <c r="L218" s="281"/>
      <c r="M218" s="281"/>
      <c r="N218" s="281"/>
      <c r="O218" s="281"/>
      <c r="P218" s="281"/>
      <c r="Q218" s="281"/>
      <c r="R218" s="281"/>
      <c r="S218" s="281"/>
      <c r="T218" s="281"/>
    </row>
    <row r="219" spans="1:20" ht="15" x14ac:dyDescent="0.35">
      <c r="A219" s="183"/>
      <c r="B219" s="281"/>
      <c r="C219" s="281"/>
      <c r="D219" s="281"/>
      <c r="E219" s="281"/>
      <c r="F219" s="281"/>
      <c r="G219" s="281"/>
      <c r="H219" s="837"/>
      <c r="I219" s="281"/>
      <c r="J219" s="281"/>
      <c r="K219" s="281"/>
      <c r="L219" s="281"/>
      <c r="M219" s="281"/>
      <c r="N219" s="281"/>
      <c r="O219" s="281"/>
      <c r="P219" s="281"/>
      <c r="Q219" s="281"/>
      <c r="R219" s="281"/>
      <c r="S219" s="281"/>
      <c r="T219" s="281"/>
    </row>
    <row r="220" spans="1:20" ht="15" x14ac:dyDescent="0.35">
      <c r="A220" s="183"/>
      <c r="B220" s="281"/>
      <c r="C220" s="281"/>
      <c r="D220" s="281"/>
      <c r="E220" s="281"/>
      <c r="F220" s="281"/>
      <c r="G220" s="281"/>
      <c r="H220" s="837"/>
      <c r="I220" s="281"/>
      <c r="J220" s="281"/>
      <c r="K220" s="281"/>
      <c r="L220" s="281"/>
      <c r="M220" s="281"/>
      <c r="N220" s="281"/>
      <c r="O220" s="281"/>
      <c r="P220" s="281"/>
      <c r="Q220" s="281"/>
      <c r="R220" s="281"/>
      <c r="S220" s="281"/>
      <c r="T220" s="281"/>
    </row>
    <row r="221" spans="1:20" ht="15" x14ac:dyDescent="0.35">
      <c r="A221" s="183"/>
      <c r="B221" s="281"/>
      <c r="C221" s="281"/>
      <c r="D221" s="281"/>
      <c r="E221" s="281"/>
      <c r="F221" s="281"/>
      <c r="G221" s="281"/>
      <c r="H221" s="837"/>
      <c r="I221" s="281"/>
      <c r="J221" s="281"/>
      <c r="K221" s="281"/>
      <c r="L221" s="281"/>
      <c r="M221" s="281"/>
      <c r="N221" s="281"/>
      <c r="O221" s="281"/>
      <c r="P221" s="281"/>
      <c r="Q221" s="281"/>
      <c r="R221" s="281"/>
      <c r="S221" s="281"/>
      <c r="T221" s="281"/>
    </row>
    <row r="222" spans="1:20" ht="15" x14ac:dyDescent="0.35">
      <c r="A222" s="183"/>
      <c r="B222" s="281"/>
      <c r="C222" s="281"/>
      <c r="D222" s="281"/>
      <c r="E222" s="281"/>
      <c r="F222" s="281"/>
      <c r="G222" s="281"/>
      <c r="H222" s="837"/>
      <c r="I222" s="281"/>
      <c r="J222" s="281"/>
      <c r="K222" s="281"/>
      <c r="L222" s="281"/>
      <c r="M222" s="281"/>
      <c r="N222" s="281"/>
      <c r="O222" s="281"/>
      <c r="P222" s="281"/>
      <c r="Q222" s="281"/>
      <c r="R222" s="281"/>
      <c r="S222" s="281"/>
      <c r="T222" s="281"/>
    </row>
    <row r="223" spans="1:20" ht="15" x14ac:dyDescent="0.35">
      <c r="A223" s="183"/>
      <c r="B223" s="281"/>
      <c r="C223" s="281"/>
      <c r="D223" s="281"/>
      <c r="E223" s="281"/>
      <c r="F223" s="281"/>
      <c r="G223" s="281"/>
      <c r="H223" s="837"/>
      <c r="I223" s="281"/>
      <c r="J223" s="281"/>
      <c r="K223" s="281"/>
      <c r="L223" s="281"/>
      <c r="M223" s="281"/>
      <c r="N223" s="281"/>
      <c r="O223" s="281"/>
      <c r="P223" s="281"/>
      <c r="Q223" s="281"/>
      <c r="R223" s="281"/>
      <c r="S223" s="281"/>
      <c r="T223" s="281"/>
    </row>
    <row r="224" spans="1:20" ht="15" x14ac:dyDescent="0.35">
      <c r="A224" s="183"/>
      <c r="B224" s="281"/>
      <c r="C224" s="281"/>
      <c r="D224" s="281"/>
      <c r="E224" s="281"/>
      <c r="F224" s="281"/>
      <c r="G224" s="281"/>
      <c r="H224" s="837"/>
      <c r="I224" s="281"/>
      <c r="J224" s="281"/>
      <c r="K224" s="281"/>
      <c r="L224" s="281"/>
      <c r="M224" s="281"/>
      <c r="N224" s="281"/>
      <c r="O224" s="281"/>
      <c r="P224" s="281"/>
      <c r="Q224" s="281"/>
      <c r="R224" s="281"/>
      <c r="S224" s="281"/>
      <c r="T224" s="281"/>
    </row>
    <row r="225" spans="1:20" ht="15" x14ac:dyDescent="0.35">
      <c r="A225" s="183"/>
      <c r="B225" s="281"/>
      <c r="C225" s="281"/>
      <c r="D225" s="281"/>
      <c r="E225" s="281"/>
      <c r="F225" s="281"/>
      <c r="G225" s="281"/>
      <c r="H225" s="837"/>
      <c r="I225" s="281"/>
      <c r="J225" s="281"/>
      <c r="K225" s="281"/>
      <c r="L225" s="281"/>
      <c r="M225" s="281"/>
      <c r="N225" s="281"/>
      <c r="O225" s="281"/>
      <c r="P225" s="281"/>
      <c r="Q225" s="281"/>
      <c r="R225" s="281"/>
      <c r="S225" s="281"/>
      <c r="T225" s="281"/>
    </row>
    <row r="226" spans="1:20" ht="15" x14ac:dyDescent="0.35">
      <c r="A226" s="183"/>
      <c r="B226" s="281"/>
      <c r="C226" s="281"/>
      <c r="D226" s="281"/>
      <c r="E226" s="281"/>
      <c r="F226" s="281"/>
      <c r="G226" s="281"/>
      <c r="H226" s="837"/>
      <c r="I226" s="281"/>
      <c r="J226" s="281"/>
      <c r="K226" s="281"/>
      <c r="L226" s="281"/>
      <c r="M226" s="281"/>
      <c r="N226" s="281"/>
      <c r="O226" s="281"/>
      <c r="P226" s="281"/>
      <c r="Q226" s="281"/>
      <c r="R226" s="281"/>
      <c r="S226" s="281"/>
      <c r="T226" s="281"/>
    </row>
    <row r="227" spans="1:20" ht="15" x14ac:dyDescent="0.35">
      <c r="A227" s="183"/>
      <c r="B227" s="281"/>
      <c r="C227" s="281"/>
      <c r="D227" s="281"/>
      <c r="E227" s="281"/>
      <c r="F227" s="281"/>
      <c r="G227" s="281"/>
      <c r="H227" s="837"/>
      <c r="I227" s="281"/>
      <c r="J227" s="281"/>
      <c r="K227" s="281"/>
      <c r="L227" s="281"/>
      <c r="M227" s="281"/>
      <c r="N227" s="281"/>
      <c r="O227" s="281"/>
      <c r="P227" s="281"/>
      <c r="Q227" s="281"/>
      <c r="R227" s="281"/>
      <c r="S227" s="281"/>
      <c r="T227" s="281"/>
    </row>
    <row r="228" spans="1:20" ht="15" x14ac:dyDescent="0.35">
      <c r="A228" s="183"/>
      <c r="B228" s="281"/>
      <c r="C228" s="281"/>
      <c r="D228" s="281"/>
      <c r="E228" s="281"/>
      <c r="F228" s="281"/>
      <c r="G228" s="281"/>
      <c r="H228" s="837"/>
      <c r="I228" s="281"/>
      <c r="J228" s="281"/>
      <c r="K228" s="281"/>
      <c r="L228" s="281"/>
      <c r="M228" s="281"/>
      <c r="N228" s="281"/>
      <c r="O228" s="281"/>
      <c r="P228" s="281"/>
      <c r="Q228" s="281"/>
      <c r="R228" s="281"/>
      <c r="S228" s="281"/>
      <c r="T228" s="281"/>
    </row>
    <row r="229" spans="1:20" ht="15" x14ac:dyDescent="0.35">
      <c r="A229" s="183"/>
      <c r="B229" s="281"/>
      <c r="C229" s="281"/>
      <c r="D229" s="281"/>
      <c r="E229" s="281"/>
      <c r="F229" s="281"/>
      <c r="G229" s="281"/>
      <c r="H229" s="837"/>
      <c r="I229" s="281"/>
      <c r="J229" s="281"/>
      <c r="K229" s="281"/>
      <c r="L229" s="281"/>
      <c r="M229" s="281"/>
      <c r="N229" s="281"/>
      <c r="O229" s="281"/>
      <c r="P229" s="281"/>
      <c r="Q229" s="281"/>
      <c r="R229" s="281"/>
      <c r="S229" s="281"/>
      <c r="T229" s="281"/>
    </row>
    <row r="230" spans="1:20" ht="15" x14ac:dyDescent="0.35">
      <c r="A230" s="183"/>
      <c r="B230" s="281"/>
      <c r="C230" s="281"/>
      <c r="D230" s="281"/>
      <c r="E230" s="281"/>
      <c r="F230" s="281"/>
      <c r="G230" s="281"/>
      <c r="H230" s="837"/>
      <c r="I230" s="281"/>
      <c r="J230" s="281"/>
      <c r="K230" s="281"/>
      <c r="L230" s="281"/>
      <c r="M230" s="281"/>
      <c r="N230" s="281"/>
      <c r="O230" s="281"/>
      <c r="P230" s="281"/>
      <c r="Q230" s="281"/>
      <c r="R230" s="281"/>
      <c r="S230" s="281"/>
      <c r="T230" s="281"/>
    </row>
    <row r="231" spans="1:20" ht="15" x14ac:dyDescent="0.35">
      <c r="A231" s="183"/>
      <c r="B231" s="281"/>
      <c r="C231" s="281"/>
      <c r="D231" s="281"/>
      <c r="E231" s="281"/>
      <c r="F231" s="281"/>
      <c r="G231" s="281"/>
      <c r="H231" s="837"/>
      <c r="I231" s="281"/>
      <c r="J231" s="281"/>
      <c r="K231" s="281"/>
      <c r="L231" s="281"/>
      <c r="M231" s="281"/>
      <c r="N231" s="281"/>
      <c r="O231" s="281"/>
      <c r="P231" s="281"/>
      <c r="Q231" s="281"/>
      <c r="R231" s="281"/>
      <c r="S231" s="281"/>
      <c r="T231" s="281"/>
    </row>
    <row r="232" spans="1:20" ht="15" x14ac:dyDescent="0.35">
      <c r="A232" s="183"/>
      <c r="B232" s="281"/>
      <c r="C232" s="281"/>
      <c r="D232" s="281"/>
      <c r="E232" s="281"/>
      <c r="F232" s="281"/>
      <c r="G232" s="281"/>
      <c r="H232" s="837"/>
      <c r="I232" s="281"/>
      <c r="J232" s="281"/>
      <c r="K232" s="281"/>
      <c r="L232" s="281"/>
      <c r="M232" s="281"/>
      <c r="N232" s="281"/>
      <c r="O232" s="281"/>
      <c r="P232" s="281"/>
      <c r="Q232" s="281"/>
      <c r="R232" s="281"/>
      <c r="S232" s="281"/>
      <c r="T232" s="281"/>
    </row>
    <row r="233" spans="1:20" ht="15" x14ac:dyDescent="0.35">
      <c r="A233" s="183"/>
      <c r="B233" s="281"/>
      <c r="C233" s="281"/>
      <c r="D233" s="281"/>
      <c r="E233" s="281"/>
      <c r="F233" s="281"/>
      <c r="G233" s="281"/>
      <c r="H233" s="837"/>
      <c r="I233" s="281"/>
      <c r="J233" s="281"/>
      <c r="K233" s="281"/>
      <c r="L233" s="281"/>
      <c r="M233" s="281"/>
      <c r="N233" s="281"/>
      <c r="O233" s="281"/>
      <c r="P233" s="281"/>
      <c r="Q233" s="281"/>
      <c r="R233" s="281"/>
      <c r="S233" s="281"/>
      <c r="T233" s="281"/>
    </row>
    <row r="234" spans="1:20" ht="15" x14ac:dyDescent="0.35">
      <c r="A234" s="183"/>
      <c r="B234" s="281"/>
      <c r="C234" s="281"/>
      <c r="D234" s="281"/>
      <c r="E234" s="281"/>
      <c r="F234" s="281"/>
      <c r="G234" s="281"/>
      <c r="H234" s="837"/>
      <c r="I234" s="281"/>
      <c r="J234" s="281"/>
      <c r="K234" s="281"/>
      <c r="L234" s="281"/>
      <c r="M234" s="281"/>
      <c r="N234" s="281"/>
      <c r="O234" s="281"/>
      <c r="P234" s="281"/>
      <c r="Q234" s="281"/>
      <c r="R234" s="281"/>
      <c r="S234" s="281"/>
      <c r="T234" s="281"/>
    </row>
    <row r="235" spans="1:20" ht="15" x14ac:dyDescent="0.35">
      <c r="A235" s="183"/>
      <c r="B235" s="281"/>
      <c r="C235" s="281"/>
      <c r="D235" s="281"/>
      <c r="E235" s="281"/>
      <c r="F235" s="281"/>
      <c r="G235" s="281"/>
      <c r="H235" s="837"/>
      <c r="I235" s="281"/>
      <c r="J235" s="281"/>
      <c r="K235" s="281"/>
      <c r="L235" s="281"/>
      <c r="M235" s="281"/>
      <c r="N235" s="281"/>
      <c r="O235" s="281"/>
      <c r="P235" s="281"/>
      <c r="Q235" s="281"/>
      <c r="R235" s="281"/>
      <c r="S235" s="281"/>
      <c r="T235" s="281"/>
    </row>
    <row r="236" spans="1:20" ht="15" x14ac:dyDescent="0.35">
      <c r="A236" s="183"/>
      <c r="B236" s="281"/>
      <c r="C236" s="281"/>
      <c r="D236" s="281"/>
      <c r="E236" s="281"/>
      <c r="F236" s="281"/>
      <c r="G236" s="281"/>
      <c r="H236" s="837"/>
      <c r="I236" s="281"/>
      <c r="J236" s="281"/>
      <c r="K236" s="281"/>
      <c r="L236" s="281"/>
      <c r="M236" s="281"/>
      <c r="N236" s="281"/>
      <c r="O236" s="281"/>
      <c r="P236" s="281"/>
      <c r="Q236" s="281"/>
      <c r="R236" s="281"/>
      <c r="S236" s="281"/>
      <c r="T236" s="281"/>
    </row>
    <row r="237" spans="1:20" ht="15" x14ac:dyDescent="0.35">
      <c r="A237" s="183"/>
      <c r="B237" s="281"/>
      <c r="C237" s="281"/>
      <c r="D237" s="281"/>
      <c r="E237" s="281"/>
      <c r="F237" s="281"/>
      <c r="G237" s="281"/>
      <c r="H237" s="837"/>
      <c r="I237" s="281"/>
      <c r="J237" s="281"/>
      <c r="K237" s="281"/>
      <c r="L237" s="281"/>
      <c r="M237" s="281"/>
      <c r="N237" s="281"/>
      <c r="O237" s="281"/>
      <c r="P237" s="281"/>
      <c r="Q237" s="281"/>
      <c r="R237" s="281"/>
      <c r="S237" s="281"/>
      <c r="T237" s="281"/>
    </row>
    <row r="238" spans="1:20" ht="15" x14ac:dyDescent="0.35">
      <c r="A238" s="183"/>
      <c r="B238" s="281"/>
      <c r="C238" s="281"/>
      <c r="D238" s="281"/>
      <c r="E238" s="281"/>
      <c r="F238" s="281"/>
      <c r="G238" s="281"/>
      <c r="H238" s="837"/>
      <c r="I238" s="281"/>
      <c r="J238" s="281"/>
      <c r="K238" s="281"/>
      <c r="L238" s="281"/>
      <c r="M238" s="281"/>
      <c r="N238" s="281"/>
      <c r="O238" s="281"/>
      <c r="P238" s="281"/>
      <c r="Q238" s="281"/>
      <c r="R238" s="281"/>
      <c r="S238" s="281"/>
      <c r="T238" s="281"/>
    </row>
    <row r="239" spans="1:20" ht="15" x14ac:dyDescent="0.35">
      <c r="A239" s="183"/>
      <c r="B239" s="281"/>
      <c r="C239" s="281"/>
      <c r="D239" s="281"/>
      <c r="E239" s="281"/>
      <c r="F239" s="281"/>
      <c r="G239" s="281"/>
      <c r="H239" s="837"/>
      <c r="I239" s="281"/>
      <c r="J239" s="281"/>
      <c r="K239" s="281"/>
      <c r="L239" s="281"/>
      <c r="M239" s="281"/>
      <c r="N239" s="281"/>
      <c r="O239" s="281"/>
      <c r="P239" s="281"/>
      <c r="Q239" s="281"/>
      <c r="R239" s="281"/>
      <c r="S239" s="281"/>
      <c r="T239" s="281"/>
    </row>
    <row r="240" spans="1:20" ht="15" x14ac:dyDescent="0.35">
      <c r="A240" s="183"/>
      <c r="B240" s="281"/>
      <c r="C240" s="281"/>
      <c r="D240" s="281"/>
      <c r="E240" s="281"/>
      <c r="F240" s="281"/>
      <c r="G240" s="281"/>
      <c r="H240" s="837"/>
      <c r="I240" s="281"/>
      <c r="J240" s="281"/>
      <c r="K240" s="281"/>
      <c r="L240" s="281"/>
      <c r="M240" s="281"/>
      <c r="N240" s="281"/>
      <c r="O240" s="281"/>
      <c r="P240" s="281"/>
      <c r="Q240" s="281"/>
      <c r="R240" s="281"/>
      <c r="S240" s="281"/>
      <c r="T240" s="281"/>
    </row>
    <row r="241" spans="1:20" ht="15" x14ac:dyDescent="0.35">
      <c r="A241" s="183"/>
      <c r="B241" s="281"/>
      <c r="C241" s="281"/>
      <c r="D241" s="281"/>
      <c r="E241" s="281"/>
      <c r="F241" s="281"/>
      <c r="G241" s="281"/>
      <c r="H241" s="837"/>
      <c r="I241" s="281"/>
      <c r="J241" s="281"/>
      <c r="K241" s="281"/>
      <c r="L241" s="281"/>
      <c r="M241" s="281"/>
      <c r="N241" s="281"/>
      <c r="O241" s="281"/>
      <c r="P241" s="281"/>
      <c r="Q241" s="281"/>
      <c r="R241" s="281"/>
      <c r="S241" s="281"/>
      <c r="T241" s="281"/>
    </row>
    <row r="242" spans="1:20" ht="15" x14ac:dyDescent="0.35">
      <c r="A242" s="183"/>
      <c r="B242" s="281"/>
      <c r="C242" s="281"/>
      <c r="D242" s="281"/>
      <c r="E242" s="281"/>
      <c r="F242" s="281"/>
      <c r="G242" s="281"/>
      <c r="H242" s="837"/>
      <c r="I242" s="281"/>
      <c r="J242" s="281"/>
      <c r="K242" s="281"/>
      <c r="L242" s="281"/>
      <c r="M242" s="281"/>
      <c r="N242" s="281"/>
      <c r="O242" s="281"/>
      <c r="P242" s="281"/>
      <c r="Q242" s="281"/>
      <c r="R242" s="281"/>
      <c r="S242" s="281"/>
      <c r="T242" s="281"/>
    </row>
    <row r="243" spans="1:20" ht="15" x14ac:dyDescent="0.35">
      <c r="A243" s="183"/>
      <c r="B243" s="281"/>
      <c r="C243" s="281"/>
      <c r="D243" s="281"/>
      <c r="E243" s="281"/>
      <c r="F243" s="281"/>
      <c r="G243" s="281"/>
      <c r="H243" s="837"/>
      <c r="I243" s="281"/>
      <c r="J243" s="281"/>
      <c r="K243" s="281"/>
      <c r="L243" s="281"/>
      <c r="M243" s="281"/>
      <c r="N243" s="281"/>
      <c r="O243" s="281"/>
      <c r="P243" s="281"/>
      <c r="Q243" s="281"/>
      <c r="R243" s="281"/>
      <c r="S243" s="281"/>
      <c r="T243" s="281"/>
    </row>
    <row r="244" spans="1:20" ht="15" x14ac:dyDescent="0.35">
      <c r="A244" s="183"/>
      <c r="B244" s="281"/>
      <c r="C244" s="281"/>
      <c r="D244" s="281"/>
      <c r="E244" s="281"/>
      <c r="F244" s="281"/>
      <c r="G244" s="281"/>
      <c r="H244" s="837"/>
      <c r="I244" s="281"/>
      <c r="J244" s="281"/>
      <c r="K244" s="281"/>
      <c r="L244" s="281"/>
      <c r="M244" s="281"/>
      <c r="N244" s="281"/>
      <c r="O244" s="281"/>
      <c r="P244" s="281"/>
      <c r="Q244" s="281"/>
      <c r="R244" s="281"/>
      <c r="S244" s="281"/>
      <c r="T244" s="281"/>
    </row>
    <row r="245" spans="1:20" ht="15" x14ac:dyDescent="0.35">
      <c r="A245" s="183"/>
      <c r="B245" s="281"/>
      <c r="C245" s="281"/>
      <c r="D245" s="281"/>
      <c r="E245" s="281"/>
      <c r="F245" s="281"/>
      <c r="G245" s="281"/>
      <c r="H245" s="837"/>
      <c r="I245" s="281"/>
      <c r="J245" s="281"/>
      <c r="K245" s="281"/>
      <c r="L245" s="281"/>
      <c r="M245" s="281"/>
      <c r="N245" s="281"/>
      <c r="O245" s="281"/>
      <c r="P245" s="281"/>
      <c r="Q245" s="281"/>
      <c r="R245" s="281"/>
      <c r="S245" s="281"/>
      <c r="T245" s="281"/>
    </row>
  </sheetData>
  <sheetProtection algorithmName="SHA-512" hashValue="dmR9K6UpgaZz07FFn9vqbRLhfmdZhQAPF7qJNleE4FNkC3i4rbqhJQyuEK0lShj2kIz3js9Su15ytVGCU80TnA==" saltValue="Dn0PvuZqZ/psGXpqtjgapQ==" spinCount="100000" sheet="1" objects="1" scenarios="1"/>
  <mergeCells count="4">
    <mergeCell ref="A99:O99"/>
    <mergeCell ref="A34:G34"/>
    <mergeCell ref="A2:T2"/>
    <mergeCell ref="A80:O80"/>
  </mergeCells>
  <dataValidations count="6">
    <dataValidation type="list" allowBlank="1" showInputMessage="1" showErrorMessage="1" sqref="J133:N245 J117:N121" xr:uid="{00000000-0002-0000-0800-000000000000}">
      <formula1>$Y$4:$Y$7</formula1>
    </dataValidation>
    <dataValidation type="list" allowBlank="1" showInputMessage="1" showErrorMessage="1" sqref="B133:B245 B117:B121 B100 B77:B79 B30:B33" xr:uid="{00000000-0002-0000-0800-000001000000}">
      <formula1>$X$4:$X$28</formula1>
    </dataValidation>
    <dataValidation type="list" allowBlank="1" showInputMessage="1" showErrorMessage="1" sqref="J83:J97 J102:J116 J5:J29" xr:uid="{00000000-0002-0000-0800-000002000000}">
      <formula1>"In fine,Linéaire,Progressif,Autre à préciser"</formula1>
    </dataValidation>
    <dataValidation type="list" allowBlank="1" showInputMessage="1" showErrorMessage="1" sqref="D83:D97 D102:D116 D5:D29" xr:uid="{00000000-0002-0000-0800-000004000000}">
      <formula1>"Fixe,Variable"</formula1>
    </dataValidation>
    <dataValidation type="list" allowBlank="1" showInputMessage="1" showErrorMessage="1" sqref="P5:P29" xr:uid="{00000000-0002-0000-0800-000005000000}">
      <formula1>"Oui,Non"</formula1>
    </dataValidation>
    <dataValidation type="list" allowBlank="1" showInputMessage="1" showErrorMessage="1" sqref="B5:B29" xr:uid="{866038EC-BC04-44A6-ADA8-0AADD1C07D11}">
      <formula1>"Obligataire,Bancaire,Actionnaires"</formula1>
    </dataValidation>
  </dataValidations>
  <printOptions horizontalCentered="1" verticalCentered="1"/>
  <pageMargins left="0.51181102362204722" right="0.51181102362204722" top="1.4173228346456694" bottom="0.86614173228346458" header="0.31496062992125984" footer="0.31496062992125984"/>
  <pageSetup paperSize="9" scale="16" orientation="landscape" r:id="rId1"/>
  <headerFooter differentFirst="1">
    <oddHeader>&amp;L&amp;G</oddHeader>
    <oddFooter>&amp;R&amp;8&amp;K000000&amp;P / &amp;N</oddFooter>
    <firstHeader>&amp;L&amp;G</firstHeader>
    <firstFooter>&amp;L                &amp;G&amp;R&amp;8&amp;K000000&amp;P / &amp;N</firstFooter>
  </headerFooter>
  <legacyDrawing r:id="rId2"/>
  <legacyDrawingHF r:id="rId3"/>
  <tableParts count="1">
    <tablePart r:id="rId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9">
    <pageSetUpPr fitToPage="1"/>
  </sheetPr>
  <dimension ref="A1"/>
  <sheetViews>
    <sheetView showGridLines="0" zoomScale="55" zoomScaleNormal="55" workbookViewId="0">
      <selection activeCell="Q38" sqref="Q38"/>
    </sheetView>
  </sheetViews>
  <sheetFormatPr baseColWidth="10" defaultRowHeight="15" x14ac:dyDescent="0.35"/>
  <cols>
    <col min="1" max="1" width="2.6328125" customWidth="1"/>
  </cols>
  <sheetData/>
  <sheetProtection algorithmName="SHA-512" hashValue="N/HvHfh+pKVcmaC+ErkgSwC77ySkOhwooVKTlQRWLLJCU1M4kjzZvD0SqZfaymoeNbvTvhdygVMqSka3s99jkQ==" saltValue="ATCttxpc6PReE8ZzjLlwtg==" spinCount="100000" sheet="1" objects="1" scenarios="1"/>
  <printOptions horizontalCentered="1" verticalCentered="1"/>
  <pageMargins left="0.70866141732283472" right="0.70866141732283472" top="0.74803149606299213" bottom="0.74803149606299213" header="0.31496062992125984" footer="0.31496062992125984"/>
  <pageSetup paperSize="9" scale="59"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8">
    <tabColor theme="3" tint="-0.249977111117893"/>
  </sheetPr>
  <dimension ref="A1:BU22"/>
  <sheetViews>
    <sheetView showGridLines="0" topLeftCell="Y1" zoomScale="80" zoomScaleNormal="80" workbookViewId="0">
      <selection activeCell="K14" sqref="K14"/>
    </sheetView>
  </sheetViews>
  <sheetFormatPr baseColWidth="10" defaultRowHeight="15" outlineLevelCol="1" x14ac:dyDescent="0.35"/>
  <cols>
    <col min="1" max="1" width="19.6328125" customWidth="1"/>
    <col min="6" max="6" width="11.453125" customWidth="1" outlineLevel="1"/>
    <col min="8" max="8" width="11.453125" customWidth="1" outlineLevel="1"/>
    <col min="9" max="9" width="11.453125" customWidth="1"/>
  </cols>
  <sheetData>
    <row r="1" spans="1:73" ht="15.6" thickBot="1" x14ac:dyDescent="0.4"/>
    <row r="2" spans="1:73" ht="15.6" thickBot="1" x14ac:dyDescent="0.4">
      <c r="A2" s="17" t="s">
        <v>73</v>
      </c>
      <c r="B2" s="1"/>
      <c r="C2" s="1"/>
      <c r="D2" s="1"/>
      <c r="E2" s="1"/>
      <c r="F2" s="1" t="str">
        <f>'0. Guide'!$A$30-1&amp;" (p)"</f>
        <v>2024 (p)</v>
      </c>
      <c r="G2" s="1" t="str">
        <f>'0. Guide'!$A$30-1&amp;" (r)"</f>
        <v>2024 (r)</v>
      </c>
      <c r="H2" s="1" t="str">
        <f>'0. Guide'!$A$30&amp;" (p)"</f>
        <v>2025 (p)</v>
      </c>
      <c r="I2" s="1" t="str">
        <f>'0. Guide'!$A$30&amp;" (r)"</f>
        <v>2025 (r)</v>
      </c>
      <c r="J2" s="1" t="str">
        <f>'0. Guide'!$A$30+COUNTA($I$5:I$5)&amp;" (p)"</f>
        <v>2026 (p)</v>
      </c>
      <c r="K2" s="1" t="str">
        <f>'0. Guide'!$A$30+COUNTA($I$5:J$5)&amp;" (p)"</f>
        <v>2027 (p)</v>
      </c>
      <c r="L2" s="1" t="str">
        <f>'0. Guide'!$A$30+COUNTA($I$5:K$5)&amp;" (p)"</f>
        <v>2028 (p)</v>
      </c>
      <c r="M2" s="1" t="str">
        <f>'0. Guide'!$A$30+COUNTA($I$5:L$5)&amp;" (p)"</f>
        <v>2029 (p)</v>
      </c>
      <c r="N2" s="1" t="str">
        <f>'0. Guide'!$A$30+COUNTA($I$5:M$5)&amp;" (p)"</f>
        <v>2030 (p)</v>
      </c>
      <c r="O2" s="1" t="str">
        <f>'0. Guide'!$A$30+COUNTA($I$5:N$5)&amp;" (p)"</f>
        <v>2031 (p)</v>
      </c>
      <c r="P2" s="1" t="str">
        <f>'0. Guide'!$A$30+COUNTA($I$5:O$5)&amp;" (p)"</f>
        <v>2032 (p)</v>
      </c>
      <c r="Q2" s="1" t="str">
        <f>'0. Guide'!$A$30+COUNTA($I$5:P$5)&amp;" (p)"</f>
        <v>2033 (p)</v>
      </c>
      <c r="R2" s="1" t="str">
        <f>'0. Guide'!$A$30+COUNTA($I$5:Q$5)&amp;" (p)"</f>
        <v>2034 (p)</v>
      </c>
      <c r="S2" s="1" t="str">
        <f>'0. Guide'!$A$30+COUNTA($I$5:R$5)&amp;" (p)"</f>
        <v>2035 (p)</v>
      </c>
      <c r="T2" s="1" t="str">
        <f>'0. Guide'!$A$30+COUNTA($I$5:S$5)&amp;" (p)"</f>
        <v>2036 (p)</v>
      </c>
      <c r="U2" s="1" t="str">
        <f>'0. Guide'!$A$30+COUNTA($I$5:T$5)&amp;" (p)"</f>
        <v>2037 (p)</v>
      </c>
      <c r="V2" s="1" t="str">
        <f>'0. Guide'!$A$30+COUNTA($I$5:U$5)&amp;" (p)"</f>
        <v>2038 (p)</v>
      </c>
      <c r="W2" s="1" t="str">
        <f>'0. Guide'!$A$30+COUNTA($I$5:V$5)&amp;" (p)"</f>
        <v>2039 (p)</v>
      </c>
      <c r="X2" s="1" t="str">
        <f>'0. Guide'!$A$30+COUNTA($I$5:W$5)&amp;" (p)"</f>
        <v>2040 (p)</v>
      </c>
      <c r="Y2" s="1" t="str">
        <f>'0. Guide'!$A$30+COUNTA($I$5:X$5)&amp;" (p)"</f>
        <v>2041 (p)</v>
      </c>
      <c r="Z2" s="1" t="str">
        <f>'0. Guide'!$A$30+COUNTA($I$5:Y$5)&amp;" (p)"</f>
        <v>2042 (p)</v>
      </c>
      <c r="AA2" s="1" t="str">
        <f>'0. Guide'!$A$30+COUNTA($I$5:Z$5)&amp;" (p)"</f>
        <v>2043 (p)</v>
      </c>
      <c r="AB2" s="1" t="str">
        <f>'0. Guide'!$A$30+COUNTA($I$5:AA$5)&amp;" (p)"</f>
        <v>2044 (p)</v>
      </c>
      <c r="AC2" s="1" t="str">
        <f>'0. Guide'!$A$30+COUNTA($I$5:AB$5)&amp;" (p)"</f>
        <v>2045 (p)</v>
      </c>
      <c r="AD2" s="1" t="str">
        <f>'0. Guide'!$A$30+COUNTA($I$5:AC$5)&amp;" (p)"</f>
        <v>2046 (p)</v>
      </c>
      <c r="AE2" s="1" t="str">
        <f>'0. Guide'!$A$30+COUNTA($I$5:AD$5)&amp;" (p)"</f>
        <v>2047 (p)</v>
      </c>
      <c r="AF2" s="1" t="str">
        <f>'0. Guide'!$A$30+COUNTA($I$5:AE$5)&amp;" (p)"</f>
        <v>2048 (p)</v>
      </c>
      <c r="AG2" s="1" t="str">
        <f>'0. Guide'!$A$30+COUNTA($I$5:AF$5)&amp;" (p)"</f>
        <v>2049 (p)</v>
      </c>
      <c r="AH2" s="1" t="str">
        <f>'0. Guide'!$A$30+COUNTA($I$5:AG$5)&amp;" (p)"</f>
        <v>2050 (p)</v>
      </c>
      <c r="AI2" s="1" t="str">
        <f>'0. Guide'!$A$30+COUNTA($I$5:AH$5)&amp;" (p)"</f>
        <v>2051 (p)</v>
      </c>
      <c r="AJ2" s="1" t="str">
        <f>'0. Guide'!$A$30+COUNTA($I$5:AI$5)&amp;" (p)"</f>
        <v>2052 (p)</v>
      </c>
      <c r="AK2" s="1" t="str">
        <f>'0. Guide'!$A$30+COUNTA($I$5:AJ$5)&amp;" (p)"</f>
        <v>2053 (p)</v>
      </c>
      <c r="AL2" s="1" t="str">
        <f>'0. Guide'!$A$30+COUNTA($I$5:AK$5)&amp;" (p)"</f>
        <v>2054 (p)</v>
      </c>
      <c r="AM2" s="1" t="str">
        <f>'0. Guide'!$A$30+COUNTA($I$5:AL$5)&amp;" (p)"</f>
        <v>2055 (p)</v>
      </c>
      <c r="AN2" s="1" t="str">
        <f>'0. Guide'!$A$30+COUNTA($I$5:AM$5)&amp;" (p)"</f>
        <v>2056 (p)</v>
      </c>
      <c r="AO2" s="1" t="str">
        <f>'0. Guide'!$A$30+COUNTA($I$5:AN$5)&amp;" (p)"</f>
        <v>2057 (p)</v>
      </c>
      <c r="AP2" s="1" t="str">
        <f>'0. Guide'!$A$30+COUNTA($I$5:AO$5)&amp;" (p)"</f>
        <v>2058 (p)</v>
      </c>
      <c r="AQ2" s="1" t="str">
        <f>'0. Guide'!$A$30+COUNTA($I$5:AP$5)&amp;" (p)"</f>
        <v>2059 (p)</v>
      </c>
      <c r="AR2" s="1" t="str">
        <f>'0. Guide'!$A$30+COUNTA($I$5:AQ$5)&amp;" (p)"</f>
        <v>2060 (p)</v>
      </c>
      <c r="AS2" s="1" t="str">
        <f>'0. Guide'!$A$30+COUNTA($I$5:AR$5)&amp;" (p)"</f>
        <v>2061 (p)</v>
      </c>
      <c r="AT2" s="1" t="str">
        <f>'0. Guide'!$A$30+COUNTA($I$5:AS$5)&amp;" (p)"</f>
        <v>2062 (p)</v>
      </c>
      <c r="AU2" s="1" t="str">
        <f>'0. Guide'!$A$30+COUNTA($I$5:AT$5)&amp;" (p)"</f>
        <v>2063 (p)</v>
      </c>
      <c r="AV2" s="1" t="str">
        <f>'0. Guide'!$A$30+COUNTA($I$5:AU$5)&amp;" (p)"</f>
        <v>2064 (p)</v>
      </c>
      <c r="AW2" s="1" t="str">
        <f>'0. Guide'!$A$30+COUNTA($I$5:AV$5)&amp;" (p)"</f>
        <v>2065 (p)</v>
      </c>
      <c r="AX2" s="1" t="str">
        <f>'0. Guide'!$A$30+COUNTA($I$5:AW$5)&amp;" (p)"</f>
        <v>2066 (p)</v>
      </c>
      <c r="AY2" s="1" t="str">
        <f>'0. Guide'!$A$30+COUNTA($I$5:AX$5)&amp;" (p)"</f>
        <v>2067 (p)</v>
      </c>
      <c r="AZ2" s="1" t="str">
        <f>'0. Guide'!$A$30+COUNTA($I$5:AY$5)&amp;" (p)"</f>
        <v>2068 (p)</v>
      </c>
      <c r="BA2" s="1" t="str">
        <f>'0. Guide'!$A$30+COUNTA($I$5:AZ$5)&amp;" (p)"</f>
        <v>2069 (p)</v>
      </c>
      <c r="BB2" s="1" t="str">
        <f>'0. Guide'!$A$30+COUNTA($I$5:BA$5)&amp;" (p)"</f>
        <v>2070 (p)</v>
      </c>
      <c r="BC2" s="1" t="str">
        <f>'0. Guide'!$A$30+COUNTA($I$5:BB$5)&amp;" (p)"</f>
        <v>2071 (p)</v>
      </c>
      <c r="BD2" s="1" t="str">
        <f>'0. Guide'!$A$30+COUNTA($I$5:BC$5)&amp;" (p)"</f>
        <v>2072 (p)</v>
      </c>
      <c r="BE2" s="1" t="str">
        <f>'0. Guide'!$A$30+COUNTA($I$5:BD$5)&amp;" (p)"</f>
        <v>2073 (p)</v>
      </c>
      <c r="BF2" s="1" t="str">
        <f>'0. Guide'!$A$30+COUNTA($I$5:BE$5)&amp;" (p)"</f>
        <v>2074 (p)</v>
      </c>
      <c r="BG2" s="1" t="str">
        <f>'0. Guide'!$A$30+COUNTA($I$5:BF$5)&amp;" (p)"</f>
        <v>2075 (p)</v>
      </c>
      <c r="BH2" s="1" t="str">
        <f>'0. Guide'!$A$30+COUNTA($I$5:BG$5)&amp;" (p)"</f>
        <v>2076 (p)</v>
      </c>
      <c r="BI2" s="1" t="str">
        <f>'0. Guide'!$A$30+COUNTA($I$5:BH$5)&amp;" (p)"</f>
        <v>2077 (p)</v>
      </c>
      <c r="BJ2" s="1" t="str">
        <f>'0. Guide'!$A$30+COUNTA($I$5:BI$5)&amp;" (p)"</f>
        <v>2078 (p)</v>
      </c>
      <c r="BK2" s="1" t="str">
        <f>'0. Guide'!$A$30+COUNTA($I$5:BJ$5)&amp;" (p)"</f>
        <v>2079 (p)</v>
      </c>
      <c r="BL2" s="1" t="str">
        <f>'0. Guide'!$A$30+COUNTA($I$5:BK$5)&amp;" (p)"</f>
        <v>2080 (p)</v>
      </c>
      <c r="BM2" s="1" t="str">
        <f>'0. Guide'!$A$30+COUNTA($I$5:BL$5)&amp;" (p)"</f>
        <v>2081 (p)</v>
      </c>
      <c r="BN2" s="1" t="str">
        <f>'0. Guide'!$A$30+COUNTA($I$5:BM$5)&amp;" (p)"</f>
        <v>2082 (p)</v>
      </c>
      <c r="BO2" s="1" t="str">
        <f>'0. Guide'!$A$30+COUNTA($I$5:BN$5)&amp;" (p)"</f>
        <v>2083 (p)</v>
      </c>
      <c r="BP2" s="1" t="str">
        <f>'0. Guide'!$A$30+COUNTA($I$5:BO$5)&amp;" (p)"</f>
        <v>2084 (p)</v>
      </c>
      <c r="BQ2" s="1" t="str">
        <f>'0. Guide'!$A$30+COUNTA($I$5:BP$5)&amp;" (p)"</f>
        <v>2085 (p)</v>
      </c>
      <c r="BR2" s="1" t="str">
        <f>'0. Guide'!$A$30+COUNTA($I$5:BQ$5)&amp;" (p)"</f>
        <v>2086 (p)</v>
      </c>
      <c r="BS2" s="1" t="str">
        <f>'0. Guide'!$A$30+COUNTA($I$5:BR$5)&amp;" (p)"</f>
        <v>2087 (p)</v>
      </c>
      <c r="BT2" s="1" t="str">
        <f>'0. Guide'!$A$30+COUNTA($I$5:BS$5)&amp;" (p)"</f>
        <v>2088 (p)</v>
      </c>
      <c r="BU2" s="1" t="str">
        <f>'0. Guide'!$A$30+COUNTA($I$5:BT$5)&amp;" (p)"</f>
        <v>2089 (p)</v>
      </c>
    </row>
    <row r="3" spans="1:73" s="8" customFormat="1" ht="15.6" thickBot="1" x14ac:dyDescent="0.4">
      <c r="A3" s="43"/>
      <c r="B3" s="44"/>
      <c r="C3" s="44"/>
      <c r="D3" s="44"/>
      <c r="E3" s="44"/>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c r="AH3" s="45"/>
      <c r="AI3" s="45"/>
      <c r="AJ3" s="45"/>
      <c r="AK3" s="45"/>
      <c r="AL3" s="45"/>
      <c r="AM3" s="45"/>
      <c r="AN3" s="45"/>
      <c r="AO3" s="45"/>
      <c r="AP3" s="45"/>
      <c r="AQ3" s="45"/>
      <c r="AR3" s="45"/>
      <c r="AS3" s="45"/>
      <c r="AT3" s="45"/>
      <c r="AU3" s="45"/>
      <c r="AV3" s="45"/>
      <c r="AW3" s="45"/>
      <c r="AX3" s="45"/>
      <c r="AY3" s="45"/>
      <c r="AZ3" s="45"/>
      <c r="BA3" s="45"/>
      <c r="BB3" s="45"/>
      <c r="BC3" s="45"/>
      <c r="BD3" s="45"/>
      <c r="BE3" s="45"/>
      <c r="BF3" s="45"/>
      <c r="BG3" s="45"/>
      <c r="BH3" s="45"/>
      <c r="BI3" s="45"/>
      <c r="BJ3" s="45"/>
      <c r="BK3" s="45"/>
      <c r="BL3" s="45"/>
      <c r="BM3" s="45"/>
      <c r="BN3" s="45"/>
      <c r="BO3" s="45"/>
      <c r="BP3" s="45"/>
      <c r="BQ3" s="45"/>
      <c r="BR3" s="45"/>
      <c r="BS3" s="45"/>
      <c r="BT3" s="45"/>
      <c r="BU3" s="45"/>
    </row>
    <row r="5" spans="1:73" x14ac:dyDescent="0.35">
      <c r="A5" t="s">
        <v>269</v>
      </c>
      <c r="F5" s="127">
        <f>'2. P&amp;L'!F37</f>
        <v>0</v>
      </c>
      <c r="G5" s="127">
        <f>'2. P&amp;L'!G37</f>
        <v>0</v>
      </c>
      <c r="H5" s="127">
        <f>'2. P&amp;L'!H37</f>
        <v>0</v>
      </c>
      <c r="I5" s="127">
        <f>'2. P&amp;L'!I37</f>
        <v>0</v>
      </c>
      <c r="J5" s="127">
        <f>'2. P&amp;L'!J37</f>
        <v>0</v>
      </c>
      <c r="K5" s="127">
        <f>'2. P&amp;L'!K37</f>
        <v>0</v>
      </c>
      <c r="L5" s="127">
        <f>'2. P&amp;L'!L37</f>
        <v>0</v>
      </c>
      <c r="M5" s="127">
        <f>'2. P&amp;L'!M37</f>
        <v>0</v>
      </c>
      <c r="N5" s="127">
        <f>'2. P&amp;L'!N37</f>
        <v>0</v>
      </c>
      <c r="O5" s="127">
        <f>'2. P&amp;L'!O37</f>
        <v>0</v>
      </c>
      <c r="P5" s="127">
        <f>'2. P&amp;L'!P37</f>
        <v>0</v>
      </c>
      <c r="Q5" s="127">
        <f>'2. P&amp;L'!Q37</f>
        <v>0</v>
      </c>
      <c r="R5" s="127">
        <f>'2. P&amp;L'!R37</f>
        <v>0</v>
      </c>
      <c r="S5" s="127">
        <f>'2. P&amp;L'!S37</f>
        <v>0</v>
      </c>
      <c r="T5" s="127">
        <f>'2. P&amp;L'!T37</f>
        <v>0</v>
      </c>
      <c r="U5" s="127">
        <f>'2. P&amp;L'!U37</f>
        <v>0</v>
      </c>
      <c r="V5" s="127">
        <f>'2. P&amp;L'!V37</f>
        <v>0</v>
      </c>
      <c r="W5" s="127">
        <f>'2. P&amp;L'!W37</f>
        <v>0</v>
      </c>
      <c r="X5" s="127">
        <f>'2. P&amp;L'!X37</f>
        <v>0</v>
      </c>
      <c r="Y5" s="127">
        <f>'2. P&amp;L'!Y37</f>
        <v>0</v>
      </c>
      <c r="Z5" s="127">
        <f>'2. P&amp;L'!Z37</f>
        <v>0</v>
      </c>
      <c r="AA5" s="127">
        <f>'2. P&amp;L'!AA37</f>
        <v>0</v>
      </c>
      <c r="AB5" s="127">
        <f>'2. P&amp;L'!AB37</f>
        <v>0</v>
      </c>
      <c r="AC5" s="127">
        <f>'2. P&amp;L'!AC37</f>
        <v>0</v>
      </c>
      <c r="AD5" s="127">
        <f>'2. P&amp;L'!AD37</f>
        <v>0</v>
      </c>
      <c r="AE5" s="127">
        <f>'2. P&amp;L'!AE37</f>
        <v>0</v>
      </c>
      <c r="AF5" s="127">
        <f>'2. P&amp;L'!AF37</f>
        <v>0</v>
      </c>
      <c r="AG5" s="127">
        <f>'2. P&amp;L'!AG37</f>
        <v>0</v>
      </c>
      <c r="AH5" s="127">
        <f>'2. P&amp;L'!AH37</f>
        <v>0</v>
      </c>
      <c r="AI5" s="127">
        <f>'2. P&amp;L'!AI37</f>
        <v>0</v>
      </c>
      <c r="AJ5" s="127">
        <f>'2. P&amp;L'!AJ37</f>
        <v>0</v>
      </c>
      <c r="AK5" s="127">
        <f>'2. P&amp;L'!AK37</f>
        <v>0</v>
      </c>
      <c r="AL5" s="127">
        <f>'2. P&amp;L'!AL37</f>
        <v>0</v>
      </c>
      <c r="AM5" s="127">
        <f>'2. P&amp;L'!AM37</f>
        <v>0</v>
      </c>
      <c r="AN5" s="127">
        <f>'2. P&amp;L'!AN37</f>
        <v>0</v>
      </c>
      <c r="AO5" s="127">
        <f>'2. P&amp;L'!AO37</f>
        <v>0</v>
      </c>
      <c r="AP5" s="127">
        <f>'2. P&amp;L'!AP37</f>
        <v>0</v>
      </c>
      <c r="AQ5" s="127">
        <f>'2. P&amp;L'!AQ37</f>
        <v>0</v>
      </c>
      <c r="AR5" s="127">
        <f>'2. P&amp;L'!AR37</f>
        <v>0</v>
      </c>
      <c r="AS5" s="127">
        <f>'2. P&amp;L'!AS37</f>
        <v>0</v>
      </c>
      <c r="AT5" s="127">
        <f>'2. P&amp;L'!AT37</f>
        <v>0</v>
      </c>
      <c r="AU5" s="127">
        <f>'2. P&amp;L'!AU37</f>
        <v>0</v>
      </c>
      <c r="AV5" s="127">
        <f>'2. P&amp;L'!AV37</f>
        <v>0</v>
      </c>
      <c r="AW5" s="127">
        <f>'2. P&amp;L'!AW37</f>
        <v>0</v>
      </c>
      <c r="AX5" s="127">
        <f>'2. P&amp;L'!AX37</f>
        <v>0</v>
      </c>
      <c r="AY5" s="127">
        <f>'2. P&amp;L'!AY37</f>
        <v>0</v>
      </c>
      <c r="AZ5" s="127">
        <f>'2. P&amp;L'!AZ37</f>
        <v>0</v>
      </c>
      <c r="BA5" s="127">
        <f>'2. P&amp;L'!BA37</f>
        <v>0</v>
      </c>
      <c r="BB5" s="127">
        <f>'2. P&amp;L'!BB37</f>
        <v>0</v>
      </c>
      <c r="BC5" s="127">
        <f>'2. P&amp;L'!BC37</f>
        <v>0</v>
      </c>
      <c r="BD5" s="127">
        <f>'2. P&amp;L'!BD37</f>
        <v>0</v>
      </c>
      <c r="BE5" s="127">
        <f>'2. P&amp;L'!BE37</f>
        <v>0</v>
      </c>
      <c r="BF5" s="127">
        <f>'2. P&amp;L'!BF37</f>
        <v>0</v>
      </c>
      <c r="BG5" s="127">
        <f>'2. P&amp;L'!BG37</f>
        <v>0</v>
      </c>
      <c r="BH5" s="127">
        <f>'2. P&amp;L'!BH37</f>
        <v>0</v>
      </c>
      <c r="BI5" s="127">
        <f>'2. P&amp;L'!BI37</f>
        <v>0</v>
      </c>
      <c r="BJ5" s="127">
        <f>'2. P&amp;L'!BJ37</f>
        <v>0</v>
      </c>
      <c r="BK5" s="127">
        <f>'2. P&amp;L'!BK37</f>
        <v>0</v>
      </c>
      <c r="BL5" s="127">
        <f>'2. P&amp;L'!BL37</f>
        <v>0</v>
      </c>
      <c r="BM5" s="127">
        <f>'2. P&amp;L'!BM37</f>
        <v>0</v>
      </c>
      <c r="BN5" s="127">
        <f>'2. P&amp;L'!BN37</f>
        <v>0</v>
      </c>
      <c r="BO5" s="127">
        <f>'2. P&amp;L'!BO37</f>
        <v>0</v>
      </c>
      <c r="BP5" s="127">
        <f>'2. P&amp;L'!BP37</f>
        <v>0</v>
      </c>
      <c r="BQ5" s="127">
        <f>'2. P&amp;L'!BQ37</f>
        <v>0</v>
      </c>
      <c r="BR5" s="127">
        <f>'2. P&amp;L'!BR37</f>
        <v>0</v>
      </c>
      <c r="BS5" s="127">
        <f>'2. P&amp;L'!BS37</f>
        <v>0</v>
      </c>
      <c r="BT5" s="127">
        <f>'2. P&amp;L'!BT37</f>
        <v>0</v>
      </c>
      <c r="BU5" s="127">
        <f>'2. P&amp;L'!BU37</f>
        <v>0</v>
      </c>
    </row>
    <row r="6" spans="1:73" x14ac:dyDescent="0.35">
      <c r="A6" t="s">
        <v>270</v>
      </c>
      <c r="F6" s="127">
        <f t="shared" ref="F6:Y6" si="0">F7-F5</f>
        <v>0</v>
      </c>
      <c r="G6" s="127">
        <f t="shared" si="0"/>
        <v>0</v>
      </c>
      <c r="H6" s="127">
        <f t="shared" si="0"/>
        <v>0</v>
      </c>
      <c r="I6" s="127">
        <f t="shared" si="0"/>
        <v>0</v>
      </c>
      <c r="J6" s="127">
        <f t="shared" si="0"/>
        <v>0</v>
      </c>
      <c r="K6" s="127">
        <f t="shared" si="0"/>
        <v>0</v>
      </c>
      <c r="L6" s="127">
        <f t="shared" si="0"/>
        <v>0</v>
      </c>
      <c r="M6" s="127">
        <f t="shared" si="0"/>
        <v>0</v>
      </c>
      <c r="N6" s="127">
        <f t="shared" si="0"/>
        <v>0</v>
      </c>
      <c r="O6" s="127">
        <f t="shared" si="0"/>
        <v>0</v>
      </c>
      <c r="P6" s="127">
        <f t="shared" si="0"/>
        <v>0</v>
      </c>
      <c r="Q6" s="127">
        <f t="shared" si="0"/>
        <v>0</v>
      </c>
      <c r="R6" s="127">
        <f t="shared" si="0"/>
        <v>0</v>
      </c>
      <c r="S6" s="127">
        <f t="shared" si="0"/>
        <v>0</v>
      </c>
      <c r="T6" s="127">
        <f t="shared" si="0"/>
        <v>0</v>
      </c>
      <c r="U6" s="127">
        <f t="shared" si="0"/>
        <v>0</v>
      </c>
      <c r="V6" s="127">
        <f t="shared" si="0"/>
        <v>0</v>
      </c>
      <c r="W6" s="127">
        <f t="shared" si="0"/>
        <v>0</v>
      </c>
      <c r="X6" s="127">
        <f t="shared" si="0"/>
        <v>0</v>
      </c>
      <c r="Y6" s="127">
        <f t="shared" si="0"/>
        <v>0</v>
      </c>
      <c r="Z6" s="127">
        <f t="shared" ref="Z6:AB6" si="1">Z7-Z5</f>
        <v>0</v>
      </c>
      <c r="AA6" s="127">
        <f t="shared" si="1"/>
        <v>0</v>
      </c>
      <c r="AB6" s="127">
        <f t="shared" si="1"/>
        <v>0</v>
      </c>
      <c r="AC6" s="127">
        <f t="shared" ref="AC6:AJ6" si="2">AC7-AC5</f>
        <v>0</v>
      </c>
      <c r="AD6" s="127">
        <f t="shared" si="2"/>
        <v>0</v>
      </c>
      <c r="AE6" s="127">
        <f t="shared" si="2"/>
        <v>0</v>
      </c>
      <c r="AF6" s="127">
        <f t="shared" si="2"/>
        <v>0</v>
      </c>
      <c r="AG6" s="127">
        <f t="shared" si="2"/>
        <v>0</v>
      </c>
      <c r="AH6" s="127">
        <f t="shared" si="2"/>
        <v>0</v>
      </c>
      <c r="AI6" s="127">
        <f t="shared" si="2"/>
        <v>0</v>
      </c>
      <c r="AJ6" s="127">
        <f t="shared" si="2"/>
        <v>0</v>
      </c>
      <c r="AK6" s="127">
        <f t="shared" ref="AK6:BU6" si="3">AK7-AK5</f>
        <v>0</v>
      </c>
      <c r="AL6" s="127">
        <f t="shared" si="3"/>
        <v>0</v>
      </c>
      <c r="AM6" s="127">
        <f t="shared" si="3"/>
        <v>0</v>
      </c>
      <c r="AN6" s="127">
        <f t="shared" si="3"/>
        <v>0</v>
      </c>
      <c r="AO6" s="127">
        <f t="shared" si="3"/>
        <v>0</v>
      </c>
      <c r="AP6" s="127">
        <f t="shared" si="3"/>
        <v>0</v>
      </c>
      <c r="AQ6" s="127">
        <f t="shared" si="3"/>
        <v>0</v>
      </c>
      <c r="AR6" s="127">
        <f t="shared" si="3"/>
        <v>0</v>
      </c>
      <c r="AS6" s="127">
        <f t="shared" si="3"/>
        <v>0</v>
      </c>
      <c r="AT6" s="127">
        <f t="shared" si="3"/>
        <v>0</v>
      </c>
      <c r="AU6" s="127">
        <f t="shared" si="3"/>
        <v>0</v>
      </c>
      <c r="AV6" s="127">
        <f t="shared" si="3"/>
        <v>0</v>
      </c>
      <c r="AW6" s="127">
        <f t="shared" si="3"/>
        <v>0</v>
      </c>
      <c r="AX6" s="127">
        <f t="shared" si="3"/>
        <v>0</v>
      </c>
      <c r="AY6" s="127">
        <f t="shared" si="3"/>
        <v>0</v>
      </c>
      <c r="AZ6" s="127">
        <f t="shared" si="3"/>
        <v>0</v>
      </c>
      <c r="BA6" s="127">
        <f t="shared" si="3"/>
        <v>0</v>
      </c>
      <c r="BB6" s="127">
        <f t="shared" si="3"/>
        <v>0</v>
      </c>
      <c r="BC6" s="127">
        <f t="shared" si="3"/>
        <v>0</v>
      </c>
      <c r="BD6" s="127">
        <f t="shared" si="3"/>
        <v>0</v>
      </c>
      <c r="BE6" s="127">
        <f t="shared" si="3"/>
        <v>0</v>
      </c>
      <c r="BF6" s="127">
        <f t="shared" si="3"/>
        <v>0</v>
      </c>
      <c r="BG6" s="127">
        <f t="shared" si="3"/>
        <v>0</v>
      </c>
      <c r="BH6" s="127">
        <f t="shared" si="3"/>
        <v>0</v>
      </c>
      <c r="BI6" s="127">
        <f t="shared" si="3"/>
        <v>0</v>
      </c>
      <c r="BJ6" s="127">
        <f t="shared" si="3"/>
        <v>0</v>
      </c>
      <c r="BK6" s="127">
        <f t="shared" si="3"/>
        <v>0</v>
      </c>
      <c r="BL6" s="127">
        <f t="shared" si="3"/>
        <v>0</v>
      </c>
      <c r="BM6" s="127">
        <f t="shared" si="3"/>
        <v>0</v>
      </c>
      <c r="BN6" s="127">
        <f t="shared" si="3"/>
        <v>0</v>
      </c>
      <c r="BO6" s="127">
        <f t="shared" si="3"/>
        <v>0</v>
      </c>
      <c r="BP6" s="127">
        <f t="shared" si="3"/>
        <v>0</v>
      </c>
      <c r="BQ6" s="127">
        <f t="shared" si="3"/>
        <v>0</v>
      </c>
      <c r="BR6" s="127">
        <f t="shared" si="3"/>
        <v>0</v>
      </c>
      <c r="BS6" s="127">
        <f t="shared" si="3"/>
        <v>0</v>
      </c>
      <c r="BT6" s="127">
        <f t="shared" si="3"/>
        <v>0</v>
      </c>
      <c r="BU6" s="127">
        <f t="shared" si="3"/>
        <v>0</v>
      </c>
    </row>
    <row r="7" spans="1:73" x14ac:dyDescent="0.35">
      <c r="A7" t="s">
        <v>248</v>
      </c>
      <c r="F7" s="127">
        <f>'2. P&amp;L'!F36</f>
        <v>0</v>
      </c>
      <c r="G7" s="127">
        <f>'2. P&amp;L'!G36</f>
        <v>0</v>
      </c>
      <c r="H7" s="127">
        <f>'2. P&amp;L'!H36</f>
        <v>0</v>
      </c>
      <c r="I7" s="127">
        <f>'2. P&amp;L'!I36</f>
        <v>0</v>
      </c>
      <c r="J7" s="127">
        <f>'2. P&amp;L'!J36</f>
        <v>0</v>
      </c>
      <c r="K7" s="127">
        <f>'2. P&amp;L'!K36</f>
        <v>0</v>
      </c>
      <c r="L7" s="127">
        <f>'2. P&amp;L'!L36</f>
        <v>0</v>
      </c>
      <c r="M7" s="127">
        <f>'2. P&amp;L'!M36</f>
        <v>0</v>
      </c>
      <c r="N7" s="127">
        <f>'2. P&amp;L'!N36</f>
        <v>0</v>
      </c>
      <c r="O7" s="127">
        <f>'2. P&amp;L'!O36</f>
        <v>0</v>
      </c>
      <c r="P7" s="127">
        <f>'2. P&amp;L'!P36</f>
        <v>0</v>
      </c>
      <c r="Q7" s="127">
        <f>'2. P&amp;L'!Q36</f>
        <v>0</v>
      </c>
      <c r="R7" s="127">
        <f>'2. P&amp;L'!R36</f>
        <v>0</v>
      </c>
      <c r="S7" s="127">
        <f>'2. P&amp;L'!S36</f>
        <v>0</v>
      </c>
      <c r="T7" s="127">
        <f>'2. P&amp;L'!T36</f>
        <v>0</v>
      </c>
      <c r="U7" s="127">
        <f>'2. P&amp;L'!U36</f>
        <v>0</v>
      </c>
      <c r="V7" s="127">
        <f>'2. P&amp;L'!V36</f>
        <v>0</v>
      </c>
      <c r="W7" s="127">
        <f>'2. P&amp;L'!W36</f>
        <v>0</v>
      </c>
      <c r="X7" s="127">
        <f>'2. P&amp;L'!X36</f>
        <v>0</v>
      </c>
      <c r="Y7" s="127">
        <f>'2. P&amp;L'!Y36</f>
        <v>0</v>
      </c>
      <c r="Z7" s="127">
        <f>'2. P&amp;L'!Z36</f>
        <v>0</v>
      </c>
      <c r="AA7" s="127">
        <f>'2. P&amp;L'!AA36</f>
        <v>0</v>
      </c>
      <c r="AB7" s="127">
        <f>'2. P&amp;L'!AB36</f>
        <v>0</v>
      </c>
      <c r="AC7" s="127">
        <f>'2. P&amp;L'!AC36</f>
        <v>0</v>
      </c>
      <c r="AD7" s="127">
        <f>'2. P&amp;L'!AD36</f>
        <v>0</v>
      </c>
      <c r="AE7" s="127">
        <f>'2. P&amp;L'!AE36</f>
        <v>0</v>
      </c>
      <c r="AF7" s="127">
        <f>'2. P&amp;L'!AF36</f>
        <v>0</v>
      </c>
      <c r="AG7" s="127">
        <f>'2. P&amp;L'!AG36</f>
        <v>0</v>
      </c>
      <c r="AH7" s="127">
        <f>'2. P&amp;L'!AH36</f>
        <v>0</v>
      </c>
      <c r="AI7" s="127">
        <f>'2. P&amp;L'!AI36</f>
        <v>0</v>
      </c>
      <c r="AJ7" s="127">
        <f>'2. P&amp;L'!AJ36</f>
        <v>0</v>
      </c>
      <c r="AK7" s="127">
        <f>'2. P&amp;L'!AK36</f>
        <v>0</v>
      </c>
      <c r="AL7" s="127">
        <f>'2. P&amp;L'!AL36</f>
        <v>0</v>
      </c>
      <c r="AM7" s="127">
        <f>'2. P&amp;L'!AM36</f>
        <v>0</v>
      </c>
      <c r="AN7" s="127">
        <f>'2. P&amp;L'!AN36</f>
        <v>0</v>
      </c>
      <c r="AO7" s="127">
        <f>'2. P&amp;L'!AO36</f>
        <v>0</v>
      </c>
      <c r="AP7" s="127">
        <f>'2. P&amp;L'!AP36</f>
        <v>0</v>
      </c>
      <c r="AQ7" s="127">
        <f>'2. P&amp;L'!AQ36</f>
        <v>0</v>
      </c>
      <c r="AR7" s="127">
        <f>'2. P&amp;L'!AR36</f>
        <v>0</v>
      </c>
      <c r="AS7" s="127">
        <f>'2. P&amp;L'!AS36</f>
        <v>0</v>
      </c>
      <c r="AT7" s="127">
        <f>'2. P&amp;L'!AT36</f>
        <v>0</v>
      </c>
      <c r="AU7" s="127">
        <f>'2. P&amp;L'!AU36</f>
        <v>0</v>
      </c>
      <c r="AV7" s="127">
        <f>'2. P&amp;L'!AV36</f>
        <v>0</v>
      </c>
      <c r="AW7" s="127">
        <f>'2. P&amp;L'!AW36</f>
        <v>0</v>
      </c>
      <c r="AX7" s="127">
        <f>'2. P&amp;L'!AX36</f>
        <v>0</v>
      </c>
      <c r="AY7" s="127">
        <f>'2. P&amp;L'!AY36</f>
        <v>0</v>
      </c>
      <c r="AZ7" s="127">
        <f>'2. P&amp;L'!AZ36</f>
        <v>0</v>
      </c>
      <c r="BA7" s="127">
        <f>'2. P&amp;L'!BA36</f>
        <v>0</v>
      </c>
      <c r="BB7" s="127">
        <f>'2. P&amp;L'!BB36</f>
        <v>0</v>
      </c>
      <c r="BC7" s="127">
        <f>'2. P&amp;L'!BC36</f>
        <v>0</v>
      </c>
      <c r="BD7" s="127">
        <f>'2. P&amp;L'!BD36</f>
        <v>0</v>
      </c>
      <c r="BE7" s="127">
        <f>'2. P&amp;L'!BE36</f>
        <v>0</v>
      </c>
      <c r="BF7" s="127">
        <f>'2. P&amp;L'!BF36</f>
        <v>0</v>
      </c>
      <c r="BG7" s="127">
        <f>'2. P&amp;L'!BG36</f>
        <v>0</v>
      </c>
      <c r="BH7" s="127">
        <f>'2. P&amp;L'!BH36</f>
        <v>0</v>
      </c>
      <c r="BI7" s="127">
        <f>'2. P&amp;L'!BI36</f>
        <v>0</v>
      </c>
      <c r="BJ7" s="127">
        <f>'2. P&amp;L'!BJ36</f>
        <v>0</v>
      </c>
      <c r="BK7" s="127">
        <f>'2. P&amp;L'!BK36</f>
        <v>0</v>
      </c>
      <c r="BL7" s="127">
        <f>'2. P&amp;L'!BL36</f>
        <v>0</v>
      </c>
      <c r="BM7" s="127">
        <f>'2. P&amp;L'!BM36</f>
        <v>0</v>
      </c>
      <c r="BN7" s="127">
        <f>'2. P&amp;L'!BN36</f>
        <v>0</v>
      </c>
      <c r="BO7" s="127">
        <f>'2. P&amp;L'!BO36</f>
        <v>0</v>
      </c>
      <c r="BP7" s="127">
        <f>'2. P&amp;L'!BP36</f>
        <v>0</v>
      </c>
      <c r="BQ7" s="127">
        <f>'2. P&amp;L'!BQ36</f>
        <v>0</v>
      </c>
      <c r="BR7" s="127">
        <f>'2. P&amp;L'!BR36</f>
        <v>0</v>
      </c>
      <c r="BS7" s="127">
        <f>'2. P&amp;L'!BS36</f>
        <v>0</v>
      </c>
      <c r="BT7" s="127">
        <f>'2. P&amp;L'!BT36</f>
        <v>0</v>
      </c>
      <c r="BU7" s="127">
        <f>'2. P&amp;L'!BU36</f>
        <v>0</v>
      </c>
    </row>
    <row r="8" spans="1:73" x14ac:dyDescent="0.35">
      <c r="F8" s="127"/>
      <c r="G8" s="127"/>
      <c r="H8" s="127"/>
      <c r="I8" s="127"/>
      <c r="J8" s="127"/>
      <c r="K8" s="127"/>
      <c r="L8" s="127"/>
      <c r="M8" s="127"/>
      <c r="N8" s="127"/>
      <c r="O8" s="127"/>
      <c r="P8" s="127"/>
      <c r="Q8" s="127"/>
      <c r="R8" s="127"/>
      <c r="S8" s="127"/>
      <c r="T8" s="127"/>
      <c r="U8" s="127"/>
      <c r="V8" s="127"/>
      <c r="W8" s="127"/>
      <c r="X8" s="127"/>
      <c r="Y8" s="127"/>
      <c r="Z8" s="127"/>
      <c r="AA8" s="127"/>
      <c r="AB8" s="127"/>
      <c r="AC8" s="127"/>
      <c r="AD8" s="127"/>
      <c r="AE8" s="127"/>
      <c r="AF8" s="127"/>
      <c r="AG8" s="127"/>
      <c r="AH8" s="127"/>
      <c r="AI8" s="127"/>
      <c r="AJ8" s="127"/>
      <c r="AK8" s="127"/>
      <c r="AL8" s="127"/>
      <c r="AM8" s="127"/>
      <c r="AN8" s="127"/>
      <c r="AO8" s="127"/>
      <c r="AP8" s="127"/>
      <c r="AQ8" s="127"/>
      <c r="AR8" s="127"/>
      <c r="AS8" s="127"/>
      <c r="AT8" s="127"/>
      <c r="AU8" s="127"/>
      <c r="AV8" s="127"/>
      <c r="AW8" s="127"/>
      <c r="AX8" s="127"/>
      <c r="AY8" s="127"/>
      <c r="AZ8" s="127"/>
      <c r="BA8" s="127"/>
      <c r="BB8" s="127"/>
      <c r="BC8" s="127"/>
      <c r="BD8" s="127"/>
      <c r="BE8" s="127"/>
      <c r="BF8" s="127"/>
      <c r="BG8" s="127"/>
      <c r="BH8" s="127"/>
      <c r="BI8" s="127"/>
      <c r="BJ8" s="127"/>
      <c r="BK8" s="127"/>
      <c r="BL8" s="127"/>
      <c r="BM8" s="127"/>
      <c r="BN8" s="127"/>
      <c r="BO8" s="127"/>
      <c r="BP8" s="127"/>
      <c r="BQ8" s="127"/>
      <c r="BR8" s="127"/>
      <c r="BS8" s="127"/>
      <c r="BT8" s="127"/>
      <c r="BU8" s="127"/>
    </row>
    <row r="9" spans="1:73" x14ac:dyDescent="0.35">
      <c r="A9" t="s">
        <v>264</v>
      </c>
      <c r="F9" s="127">
        <f>'2. P&amp;L'!F84</f>
        <v>0</v>
      </c>
      <c r="G9" s="127">
        <f>'2. P&amp;L'!G84</f>
        <v>0</v>
      </c>
      <c r="H9" s="127">
        <f>'2. P&amp;L'!H84</f>
        <v>0</v>
      </c>
      <c r="I9" s="127">
        <f>'2. P&amp;L'!I84</f>
        <v>0</v>
      </c>
      <c r="J9" s="127">
        <f>'2. P&amp;L'!J84</f>
        <v>0</v>
      </c>
      <c r="K9" s="127">
        <f>'2. P&amp;L'!K84</f>
        <v>0</v>
      </c>
      <c r="L9" s="127">
        <f>'2. P&amp;L'!L84</f>
        <v>0</v>
      </c>
      <c r="M9" s="127">
        <f>'2. P&amp;L'!M84</f>
        <v>0</v>
      </c>
      <c r="N9" s="127">
        <f>'2. P&amp;L'!N84</f>
        <v>0</v>
      </c>
      <c r="O9" s="127">
        <f>'2. P&amp;L'!O84</f>
        <v>0</v>
      </c>
      <c r="P9" s="127">
        <f>'2. P&amp;L'!P84</f>
        <v>0</v>
      </c>
      <c r="Q9" s="127">
        <f>'2. P&amp;L'!Q84</f>
        <v>0</v>
      </c>
      <c r="R9" s="127">
        <f>'2. P&amp;L'!R84</f>
        <v>0</v>
      </c>
      <c r="S9" s="127">
        <f>'2. P&amp;L'!S84</f>
        <v>0</v>
      </c>
      <c r="T9" s="127">
        <f>'2. P&amp;L'!T84</f>
        <v>0</v>
      </c>
      <c r="U9" s="127">
        <f>'2. P&amp;L'!U84</f>
        <v>0</v>
      </c>
      <c r="V9" s="127">
        <f>'2. P&amp;L'!V84</f>
        <v>0</v>
      </c>
      <c r="W9" s="127">
        <f>'2. P&amp;L'!W84</f>
        <v>0</v>
      </c>
      <c r="X9" s="127">
        <f>'2. P&amp;L'!X84</f>
        <v>0</v>
      </c>
      <c r="Y9" s="127">
        <f>'2. P&amp;L'!Y84</f>
        <v>0</v>
      </c>
      <c r="Z9" s="127">
        <f>'2. P&amp;L'!Z84</f>
        <v>0</v>
      </c>
      <c r="AA9" s="127">
        <f>'2. P&amp;L'!AA84</f>
        <v>0</v>
      </c>
      <c r="AB9" s="127">
        <f>'2. P&amp;L'!AB84</f>
        <v>0</v>
      </c>
      <c r="AC9" s="127">
        <f>'2. P&amp;L'!AC84</f>
        <v>0</v>
      </c>
      <c r="AD9" s="127">
        <f>'2. P&amp;L'!AD84</f>
        <v>0</v>
      </c>
      <c r="AE9" s="127">
        <f>'2. P&amp;L'!AE84</f>
        <v>0</v>
      </c>
      <c r="AF9" s="127">
        <f>'2. P&amp;L'!AF84</f>
        <v>0</v>
      </c>
      <c r="AG9" s="127">
        <f>'2. P&amp;L'!AG84</f>
        <v>0</v>
      </c>
      <c r="AH9" s="127">
        <f>'2. P&amp;L'!AH84</f>
        <v>0</v>
      </c>
      <c r="AI9" s="127">
        <f>'2. P&amp;L'!AI84</f>
        <v>0</v>
      </c>
      <c r="AJ9" s="127">
        <f>'2. P&amp;L'!AJ84</f>
        <v>0</v>
      </c>
      <c r="AK9" s="127">
        <f>'2. P&amp;L'!AK84</f>
        <v>0</v>
      </c>
      <c r="AL9" s="127">
        <f>'2. P&amp;L'!AL84</f>
        <v>0</v>
      </c>
      <c r="AM9" s="127">
        <f>'2. P&amp;L'!AM84</f>
        <v>0</v>
      </c>
      <c r="AN9" s="127">
        <f>'2. P&amp;L'!AN84</f>
        <v>0</v>
      </c>
      <c r="AO9" s="127">
        <f>'2. P&amp;L'!AO84</f>
        <v>0</v>
      </c>
      <c r="AP9" s="127">
        <f>'2. P&amp;L'!AP84</f>
        <v>0</v>
      </c>
      <c r="AQ9" s="127">
        <f>'2. P&amp;L'!AQ84</f>
        <v>0</v>
      </c>
      <c r="AR9" s="127">
        <f>'2. P&amp;L'!AR84</f>
        <v>0</v>
      </c>
      <c r="AS9" s="127">
        <f>'2. P&amp;L'!AS84</f>
        <v>0</v>
      </c>
      <c r="AT9" s="127">
        <f>'2. P&amp;L'!AT84</f>
        <v>0</v>
      </c>
      <c r="AU9" s="127">
        <f>'2. P&amp;L'!AU84</f>
        <v>0</v>
      </c>
      <c r="AV9" s="127">
        <f>'2. P&amp;L'!AV84</f>
        <v>0</v>
      </c>
      <c r="AW9" s="127">
        <f>'2. P&amp;L'!AW84</f>
        <v>0</v>
      </c>
      <c r="AX9" s="127">
        <f>'2. P&amp;L'!AX84</f>
        <v>0</v>
      </c>
      <c r="AY9" s="127">
        <f>'2. P&amp;L'!AY84</f>
        <v>0</v>
      </c>
      <c r="AZ9" s="127">
        <f>'2. P&amp;L'!AZ84</f>
        <v>0</v>
      </c>
      <c r="BA9" s="127">
        <f>'2. P&amp;L'!BA84</f>
        <v>0</v>
      </c>
      <c r="BB9" s="127">
        <f>'2. P&amp;L'!BB84</f>
        <v>0</v>
      </c>
      <c r="BC9" s="127">
        <f>'2. P&amp;L'!BC84</f>
        <v>0</v>
      </c>
      <c r="BD9" s="127">
        <f>'2. P&amp;L'!BD84</f>
        <v>0</v>
      </c>
      <c r="BE9" s="127">
        <f>'2. P&amp;L'!BE84</f>
        <v>0</v>
      </c>
      <c r="BF9" s="127">
        <f>'2. P&amp;L'!BF84</f>
        <v>0</v>
      </c>
      <c r="BG9" s="127">
        <f>'2. P&amp;L'!BG84</f>
        <v>0</v>
      </c>
      <c r="BH9" s="127">
        <f>'2. P&amp;L'!BH84</f>
        <v>0</v>
      </c>
      <c r="BI9" s="127">
        <f>'2. P&amp;L'!BI84</f>
        <v>0</v>
      </c>
      <c r="BJ9" s="127">
        <f>'2. P&amp;L'!BJ84</f>
        <v>0</v>
      </c>
      <c r="BK9" s="127">
        <f>'2. P&amp;L'!BK84</f>
        <v>0</v>
      </c>
      <c r="BL9" s="127">
        <f>'2. P&amp;L'!BL84</f>
        <v>0</v>
      </c>
      <c r="BM9" s="127">
        <f>'2. P&amp;L'!BM84</f>
        <v>0</v>
      </c>
      <c r="BN9" s="127">
        <f>'2. P&amp;L'!BN84</f>
        <v>0</v>
      </c>
      <c r="BO9" s="127">
        <f>'2. P&amp;L'!BO84</f>
        <v>0</v>
      </c>
      <c r="BP9" s="127">
        <f>'2. P&amp;L'!BP84</f>
        <v>0</v>
      </c>
      <c r="BQ9" s="127">
        <f>'2. P&amp;L'!BQ84</f>
        <v>0</v>
      </c>
      <c r="BR9" s="127">
        <f>'2. P&amp;L'!BR84</f>
        <v>0</v>
      </c>
      <c r="BS9" s="127">
        <f>'2. P&amp;L'!BS84</f>
        <v>0</v>
      </c>
      <c r="BT9" s="127">
        <f>'2. P&amp;L'!BT84</f>
        <v>0</v>
      </c>
      <c r="BU9" s="127">
        <f>'2. P&amp;L'!BU84</f>
        <v>0</v>
      </c>
    </row>
    <row r="10" spans="1:73" x14ac:dyDescent="0.35">
      <c r="A10" t="s">
        <v>265</v>
      </c>
      <c r="F10" s="154" t="str">
        <f>'2. P&amp;L'!F85</f>
        <v/>
      </c>
      <c r="G10" s="154" t="str">
        <f>'2. P&amp;L'!G85</f>
        <v/>
      </c>
      <c r="H10" s="154" t="str">
        <f>'2. P&amp;L'!H85</f>
        <v/>
      </c>
      <c r="I10" s="154" t="str">
        <f>'2. P&amp;L'!I85</f>
        <v/>
      </c>
      <c r="J10" s="154" t="str">
        <f>'2. P&amp;L'!J85</f>
        <v/>
      </c>
      <c r="K10" s="154" t="str">
        <f>'2. P&amp;L'!K85</f>
        <v/>
      </c>
      <c r="L10" s="154" t="str">
        <f>'2. P&amp;L'!L85</f>
        <v/>
      </c>
      <c r="M10" s="154" t="str">
        <f>'2. P&amp;L'!M85</f>
        <v/>
      </c>
      <c r="N10" s="154" t="str">
        <f>'2. P&amp;L'!N85</f>
        <v/>
      </c>
      <c r="O10" s="154" t="str">
        <f>'2. P&amp;L'!O85</f>
        <v/>
      </c>
      <c r="P10" s="154" t="str">
        <f>'2. P&amp;L'!P85</f>
        <v/>
      </c>
      <c r="Q10" s="154" t="str">
        <f>'2. P&amp;L'!Q85</f>
        <v/>
      </c>
      <c r="R10" s="154" t="str">
        <f>'2. P&amp;L'!R85</f>
        <v/>
      </c>
      <c r="S10" s="154" t="str">
        <f>'2. P&amp;L'!S85</f>
        <v/>
      </c>
      <c r="T10" s="154" t="str">
        <f>'2. P&amp;L'!T85</f>
        <v/>
      </c>
      <c r="U10" s="154" t="str">
        <f>'2. P&amp;L'!U85</f>
        <v/>
      </c>
      <c r="V10" s="154" t="str">
        <f>'2. P&amp;L'!V85</f>
        <v/>
      </c>
      <c r="W10" s="154" t="str">
        <f>'2. P&amp;L'!W85</f>
        <v/>
      </c>
      <c r="X10" s="154" t="str">
        <f>'2. P&amp;L'!X85</f>
        <v/>
      </c>
      <c r="Y10" s="154" t="str">
        <f>'2. P&amp;L'!Y85</f>
        <v/>
      </c>
      <c r="Z10" s="154" t="str">
        <f>'2. P&amp;L'!Z85</f>
        <v/>
      </c>
      <c r="AA10" s="154" t="str">
        <f>'2. P&amp;L'!AA85</f>
        <v/>
      </c>
      <c r="AB10" s="154" t="str">
        <f>'2. P&amp;L'!AB85</f>
        <v/>
      </c>
      <c r="AC10" s="154" t="str">
        <f>'2. P&amp;L'!AC85</f>
        <v/>
      </c>
      <c r="AD10" s="154" t="str">
        <f>'2. P&amp;L'!AD85</f>
        <v/>
      </c>
      <c r="AE10" s="154" t="str">
        <f>'2. P&amp;L'!AE85</f>
        <v/>
      </c>
      <c r="AF10" s="154" t="str">
        <f>'2. P&amp;L'!AF85</f>
        <v/>
      </c>
      <c r="AG10" s="154" t="str">
        <f>'2. P&amp;L'!AG85</f>
        <v/>
      </c>
      <c r="AH10" s="154" t="str">
        <f>'2. P&amp;L'!AH85</f>
        <v/>
      </c>
      <c r="AI10" s="154" t="str">
        <f>'2. P&amp;L'!AI85</f>
        <v/>
      </c>
      <c r="AJ10" s="154" t="str">
        <f>'2. P&amp;L'!AJ85</f>
        <v/>
      </c>
      <c r="AK10" s="154" t="str">
        <f>'2. P&amp;L'!AK85</f>
        <v/>
      </c>
      <c r="AL10" s="154" t="str">
        <f>'2. P&amp;L'!AL85</f>
        <v/>
      </c>
      <c r="AM10" s="154" t="str">
        <f>'2. P&amp;L'!AM85</f>
        <v/>
      </c>
      <c r="AN10" s="154" t="str">
        <f>'2. P&amp;L'!AN85</f>
        <v/>
      </c>
      <c r="AO10" s="154" t="str">
        <f>'2. P&amp;L'!AO85</f>
        <v/>
      </c>
      <c r="AP10" s="154" t="str">
        <f>'2. P&amp;L'!AP85</f>
        <v/>
      </c>
      <c r="AQ10" s="154" t="str">
        <f>'2. P&amp;L'!AQ85</f>
        <v/>
      </c>
      <c r="AR10" s="154" t="str">
        <f>'2. P&amp;L'!AR85</f>
        <v/>
      </c>
      <c r="AS10" s="154" t="str">
        <f>'2. P&amp;L'!AS85</f>
        <v/>
      </c>
      <c r="AT10" s="154" t="str">
        <f>'2. P&amp;L'!AT85</f>
        <v/>
      </c>
      <c r="AU10" s="154" t="str">
        <f>'2. P&amp;L'!AU85</f>
        <v/>
      </c>
      <c r="AV10" s="154" t="str">
        <f>'2. P&amp;L'!AV85</f>
        <v/>
      </c>
      <c r="AW10" s="154" t="str">
        <f>'2. P&amp;L'!AW85</f>
        <v/>
      </c>
      <c r="AX10" s="154" t="str">
        <f>'2. P&amp;L'!AX85</f>
        <v/>
      </c>
      <c r="AY10" s="154" t="str">
        <f>'2. P&amp;L'!AY85</f>
        <v/>
      </c>
      <c r="AZ10" s="154" t="str">
        <f>'2. P&amp;L'!AZ85</f>
        <v/>
      </c>
      <c r="BA10" s="154" t="str">
        <f>'2. P&amp;L'!BA85</f>
        <v/>
      </c>
      <c r="BB10" s="154" t="str">
        <f>'2. P&amp;L'!BB85</f>
        <v/>
      </c>
      <c r="BC10" s="154" t="str">
        <f>'2. P&amp;L'!BC85</f>
        <v/>
      </c>
      <c r="BD10" s="154" t="str">
        <f>'2. P&amp;L'!BD85</f>
        <v/>
      </c>
      <c r="BE10" s="154" t="str">
        <f>'2. P&amp;L'!BE85</f>
        <v/>
      </c>
      <c r="BF10" s="154" t="str">
        <f>'2. P&amp;L'!BF85</f>
        <v/>
      </c>
      <c r="BG10" s="154" t="str">
        <f>'2. P&amp;L'!BG85</f>
        <v/>
      </c>
      <c r="BH10" s="154" t="str">
        <f>'2. P&amp;L'!BH85</f>
        <v/>
      </c>
      <c r="BI10" s="154" t="str">
        <f>'2. P&amp;L'!BI85</f>
        <v/>
      </c>
      <c r="BJ10" s="154" t="str">
        <f>'2. P&amp;L'!BJ85</f>
        <v/>
      </c>
      <c r="BK10" s="154" t="str">
        <f>'2. P&amp;L'!BK85</f>
        <v/>
      </c>
      <c r="BL10" s="154" t="str">
        <f>'2. P&amp;L'!BL85</f>
        <v/>
      </c>
      <c r="BM10" s="154" t="str">
        <f>'2. P&amp;L'!BM85</f>
        <v/>
      </c>
      <c r="BN10" s="154" t="str">
        <f>'2. P&amp;L'!BN85</f>
        <v/>
      </c>
      <c r="BO10" s="154" t="str">
        <f>'2. P&amp;L'!BO85</f>
        <v/>
      </c>
      <c r="BP10" s="154" t="str">
        <f>'2. P&amp;L'!BP85</f>
        <v/>
      </c>
      <c r="BQ10" s="154" t="str">
        <f>'2. P&amp;L'!BQ85</f>
        <v/>
      </c>
      <c r="BR10" s="154" t="str">
        <f>'2. P&amp;L'!BR85</f>
        <v/>
      </c>
      <c r="BS10" s="154" t="str">
        <f>'2. P&amp;L'!BS85</f>
        <v/>
      </c>
      <c r="BT10" s="154" t="str">
        <f>'2. P&amp;L'!BT85</f>
        <v/>
      </c>
      <c r="BU10" s="154" t="str">
        <f>'2. P&amp;L'!BU85</f>
        <v/>
      </c>
    </row>
    <row r="12" spans="1:73" x14ac:dyDescent="0.35">
      <c r="A12" t="s">
        <v>266</v>
      </c>
      <c r="F12" s="155">
        <f>'5. Investissements'!F7+'5. Investissements'!F17+'5. Investissements'!F40+'5. Investissements'!F63</f>
        <v>0</v>
      </c>
      <c r="G12" s="155">
        <f>'5. Investissements'!G7+'5. Investissements'!G17+'5. Investissements'!G40+'5. Investissements'!G63</f>
        <v>0</v>
      </c>
      <c r="H12" s="155">
        <f>'5. Investissements'!H7+'5. Investissements'!H17+'5. Investissements'!H40+'5. Investissements'!H63</f>
        <v>0</v>
      </c>
      <c r="I12" s="155">
        <f>'5. Investissements'!I7+'5. Investissements'!I17+'5. Investissements'!I40+'5. Investissements'!I63</f>
        <v>0</v>
      </c>
      <c r="J12" s="155">
        <f>'5. Investissements'!J7+'5. Investissements'!J17+'5. Investissements'!J40+'5. Investissements'!J63</f>
        <v>0</v>
      </c>
      <c r="K12" s="155">
        <f>'5. Investissements'!K7+'5. Investissements'!K17+'5. Investissements'!K40+'5. Investissements'!K63</f>
        <v>0</v>
      </c>
      <c r="L12" s="155">
        <f>'5. Investissements'!L7+'5. Investissements'!L17+'5. Investissements'!L40+'5. Investissements'!L63</f>
        <v>0</v>
      </c>
      <c r="M12" s="155">
        <f>'5. Investissements'!M7+'5. Investissements'!M17+'5. Investissements'!M40+'5. Investissements'!M63</f>
        <v>0</v>
      </c>
      <c r="N12" s="155">
        <f>'5. Investissements'!N7+'5. Investissements'!N17+'5. Investissements'!N40+'5. Investissements'!N63</f>
        <v>0</v>
      </c>
      <c r="O12" s="155">
        <f>'5. Investissements'!O7+'5. Investissements'!O17+'5. Investissements'!O40+'5. Investissements'!O63</f>
        <v>0</v>
      </c>
      <c r="P12" s="155">
        <f>'5. Investissements'!P7+'5. Investissements'!P17+'5. Investissements'!P40+'5. Investissements'!P63</f>
        <v>0</v>
      </c>
      <c r="Q12" s="155">
        <f>'5. Investissements'!Q7+'5. Investissements'!Q17+'5. Investissements'!Q40+'5. Investissements'!Q63</f>
        <v>0</v>
      </c>
      <c r="R12" s="155">
        <f>'5. Investissements'!R7+'5. Investissements'!R17+'5. Investissements'!R40+'5. Investissements'!R63</f>
        <v>0</v>
      </c>
      <c r="S12" s="155">
        <f>'5. Investissements'!S7+'5. Investissements'!S17+'5. Investissements'!S40+'5. Investissements'!S63</f>
        <v>0</v>
      </c>
      <c r="T12" s="155">
        <f>'5. Investissements'!T7+'5. Investissements'!T17+'5. Investissements'!T40+'5. Investissements'!T63</f>
        <v>0</v>
      </c>
      <c r="U12" s="155">
        <f>'5. Investissements'!U7+'5. Investissements'!U17+'5. Investissements'!U40+'5. Investissements'!U63</f>
        <v>0</v>
      </c>
      <c r="V12" s="155">
        <f>'5. Investissements'!V7+'5. Investissements'!V17+'5. Investissements'!V40+'5. Investissements'!V63</f>
        <v>0</v>
      </c>
      <c r="W12" s="155">
        <f>'5. Investissements'!W7+'5. Investissements'!W17+'5. Investissements'!W40+'5. Investissements'!W63</f>
        <v>0</v>
      </c>
      <c r="X12" s="155">
        <f>'5. Investissements'!X7+'5. Investissements'!X17+'5. Investissements'!X40+'5. Investissements'!X63</f>
        <v>0</v>
      </c>
      <c r="Y12" s="155">
        <f>'5. Investissements'!Y7+'5. Investissements'!Y17+'5. Investissements'!Y40+'5. Investissements'!Y63</f>
        <v>0</v>
      </c>
      <c r="Z12" s="155">
        <f>'5. Investissements'!Z7+'5. Investissements'!Z17+'5. Investissements'!Z40+'5. Investissements'!Z63</f>
        <v>0</v>
      </c>
      <c r="AA12" s="155">
        <f>'5. Investissements'!AA7+'5. Investissements'!AA17+'5. Investissements'!AA40+'5. Investissements'!AA63</f>
        <v>0</v>
      </c>
      <c r="AB12" s="155">
        <f>'5. Investissements'!AB7+'5. Investissements'!AB17+'5. Investissements'!AB40+'5. Investissements'!AB63</f>
        <v>0</v>
      </c>
      <c r="AC12" s="155">
        <f>'5. Investissements'!AC7+'5. Investissements'!AC17+'5. Investissements'!AC40+'5. Investissements'!AC63</f>
        <v>0</v>
      </c>
      <c r="AD12" s="155">
        <f>'5. Investissements'!AD7+'5. Investissements'!AD17+'5. Investissements'!AD40+'5. Investissements'!AD63</f>
        <v>0</v>
      </c>
      <c r="AE12" s="155">
        <f>'5. Investissements'!AE7+'5. Investissements'!AE17+'5. Investissements'!AE40+'5. Investissements'!AE63</f>
        <v>0</v>
      </c>
      <c r="AF12" s="155">
        <f>'5. Investissements'!AF7+'5. Investissements'!AF17+'5. Investissements'!AF40+'5. Investissements'!AF63</f>
        <v>0</v>
      </c>
      <c r="AG12" s="155">
        <f>'5. Investissements'!AG7+'5. Investissements'!AG17+'5. Investissements'!AG40+'5. Investissements'!AG63</f>
        <v>0</v>
      </c>
      <c r="AH12" s="155">
        <f>'5. Investissements'!AH7+'5. Investissements'!AH17+'5. Investissements'!AH40+'5. Investissements'!AH63</f>
        <v>0</v>
      </c>
      <c r="AI12" s="155">
        <f>'5. Investissements'!AI7+'5. Investissements'!AI17+'5. Investissements'!AI40+'5. Investissements'!AI63</f>
        <v>0</v>
      </c>
      <c r="AJ12" s="155">
        <f>'5. Investissements'!AJ7+'5. Investissements'!AJ17+'5. Investissements'!AJ40+'5. Investissements'!AJ63</f>
        <v>0</v>
      </c>
      <c r="AK12" s="155">
        <f>'5. Investissements'!AK7+'5. Investissements'!AK17+'5. Investissements'!AK40+'5. Investissements'!AK63</f>
        <v>0</v>
      </c>
      <c r="AL12" s="155">
        <f>'5. Investissements'!AL7+'5. Investissements'!AL17+'5. Investissements'!AL40+'5. Investissements'!AL63</f>
        <v>0</v>
      </c>
      <c r="AM12" s="155">
        <f>'5. Investissements'!AM7+'5. Investissements'!AM17+'5. Investissements'!AM40+'5. Investissements'!AM63</f>
        <v>0</v>
      </c>
      <c r="AN12" s="155">
        <f>'5. Investissements'!AN7+'5. Investissements'!AN17+'5. Investissements'!AN40+'5. Investissements'!AN63</f>
        <v>0</v>
      </c>
      <c r="AO12" s="155">
        <f>'5. Investissements'!AO7+'5. Investissements'!AO17+'5. Investissements'!AO40+'5. Investissements'!AO63</f>
        <v>0</v>
      </c>
      <c r="AP12" s="155">
        <f>'5. Investissements'!AP7+'5. Investissements'!AP17+'5. Investissements'!AP40+'5. Investissements'!AP63</f>
        <v>0</v>
      </c>
      <c r="AQ12" s="155">
        <f>'5. Investissements'!AQ7+'5. Investissements'!AQ17+'5. Investissements'!AQ40+'5. Investissements'!AQ63</f>
        <v>0</v>
      </c>
      <c r="AR12" s="155">
        <f>'5. Investissements'!AR7+'5. Investissements'!AR17+'5. Investissements'!AR40+'5. Investissements'!AR63</f>
        <v>0</v>
      </c>
      <c r="AS12" s="155">
        <f>'5. Investissements'!AS7+'5. Investissements'!AS17+'5. Investissements'!AS40+'5. Investissements'!AS63</f>
        <v>0</v>
      </c>
      <c r="AT12" s="155">
        <f>'5. Investissements'!AT7+'5. Investissements'!AT17+'5. Investissements'!AT40+'5. Investissements'!AT63</f>
        <v>0</v>
      </c>
      <c r="AU12" s="155">
        <f>'5. Investissements'!AU7+'5. Investissements'!AU17+'5. Investissements'!AU40+'5. Investissements'!AU63</f>
        <v>0</v>
      </c>
      <c r="AV12" s="155">
        <f>'5. Investissements'!AV7+'5. Investissements'!AV17+'5. Investissements'!AV40+'5. Investissements'!AV63</f>
        <v>0</v>
      </c>
      <c r="AW12" s="155">
        <f>'5. Investissements'!AW7+'5. Investissements'!AW17+'5. Investissements'!AW40+'5. Investissements'!AW63</f>
        <v>0</v>
      </c>
      <c r="AX12" s="155">
        <f>'5. Investissements'!AX7+'5. Investissements'!AX17+'5. Investissements'!AX40+'5. Investissements'!AX63</f>
        <v>0</v>
      </c>
      <c r="AY12" s="155">
        <f>'5. Investissements'!AY7+'5. Investissements'!AY17+'5. Investissements'!AY40+'5. Investissements'!AY63</f>
        <v>0</v>
      </c>
      <c r="AZ12" s="155">
        <f>'5. Investissements'!AZ7+'5. Investissements'!AZ17+'5. Investissements'!AZ40+'5. Investissements'!AZ63</f>
        <v>0</v>
      </c>
      <c r="BA12" s="155">
        <f>'5. Investissements'!BA7+'5. Investissements'!BA17+'5. Investissements'!BA40+'5. Investissements'!BA63</f>
        <v>0</v>
      </c>
      <c r="BB12" s="155">
        <f>'5. Investissements'!BB7+'5. Investissements'!BB17+'5. Investissements'!BB40+'5. Investissements'!BB63</f>
        <v>0</v>
      </c>
      <c r="BC12" s="155">
        <f>'5. Investissements'!BC7+'5. Investissements'!BC17+'5. Investissements'!BC40+'5. Investissements'!BC63</f>
        <v>0</v>
      </c>
      <c r="BD12" s="155">
        <f>'5. Investissements'!BD7+'5. Investissements'!BD17+'5. Investissements'!BD40+'5. Investissements'!BD63</f>
        <v>0</v>
      </c>
      <c r="BE12" s="155">
        <f>'5. Investissements'!BE7+'5. Investissements'!BE17+'5. Investissements'!BE40+'5. Investissements'!BE63</f>
        <v>0</v>
      </c>
      <c r="BF12" s="155">
        <f>'5. Investissements'!BF7+'5. Investissements'!BF17+'5. Investissements'!BF40+'5. Investissements'!BF63</f>
        <v>0</v>
      </c>
      <c r="BG12" s="155">
        <f>'5. Investissements'!BG7+'5. Investissements'!BG17+'5. Investissements'!BG40+'5. Investissements'!BG63</f>
        <v>0</v>
      </c>
      <c r="BH12" s="155">
        <f>'5. Investissements'!BH7+'5. Investissements'!BH17+'5. Investissements'!BH40+'5. Investissements'!BH63</f>
        <v>0</v>
      </c>
      <c r="BI12" s="155">
        <f>'5. Investissements'!BI7+'5. Investissements'!BI17+'5. Investissements'!BI40+'5. Investissements'!BI63</f>
        <v>0</v>
      </c>
      <c r="BJ12" s="155">
        <f>'5. Investissements'!BJ7+'5. Investissements'!BJ17+'5. Investissements'!BJ40+'5. Investissements'!BJ63</f>
        <v>0</v>
      </c>
      <c r="BK12" s="155">
        <f>'5. Investissements'!BK7+'5. Investissements'!BK17+'5. Investissements'!BK40+'5. Investissements'!BK63</f>
        <v>0</v>
      </c>
      <c r="BL12" s="155">
        <f>'5. Investissements'!BL7+'5. Investissements'!BL17+'5. Investissements'!BL40+'5. Investissements'!BL63</f>
        <v>0</v>
      </c>
      <c r="BM12" s="155">
        <f>'5. Investissements'!BM7+'5. Investissements'!BM17+'5. Investissements'!BM40+'5. Investissements'!BM63</f>
        <v>0</v>
      </c>
      <c r="BN12" s="155">
        <f>'5. Investissements'!BN7+'5. Investissements'!BN17+'5. Investissements'!BN40+'5. Investissements'!BN63</f>
        <v>0</v>
      </c>
      <c r="BO12" s="155">
        <f>'5. Investissements'!BO7+'5. Investissements'!BO17+'5. Investissements'!BO40+'5. Investissements'!BO63</f>
        <v>0</v>
      </c>
      <c r="BP12" s="155">
        <f>'5. Investissements'!BP7+'5. Investissements'!BP17+'5. Investissements'!BP40+'5. Investissements'!BP63</f>
        <v>0</v>
      </c>
      <c r="BQ12" s="155">
        <f>'5. Investissements'!BQ7+'5. Investissements'!BQ17+'5. Investissements'!BQ40+'5. Investissements'!BQ63</f>
        <v>0</v>
      </c>
      <c r="BR12" s="155">
        <f>'5. Investissements'!BR7+'5. Investissements'!BR17+'5. Investissements'!BR40+'5. Investissements'!BR63</f>
        <v>0</v>
      </c>
      <c r="BS12" s="155">
        <f>'5. Investissements'!BS7+'5. Investissements'!BS17+'5. Investissements'!BS40+'5. Investissements'!BS63</f>
        <v>0</v>
      </c>
      <c r="BT12" s="155">
        <f>'5. Investissements'!BT7+'5. Investissements'!BT17+'5. Investissements'!BT40+'5. Investissements'!BT63</f>
        <v>0</v>
      </c>
      <c r="BU12" s="155">
        <f>'5. Investissements'!BU7+'5. Investissements'!BU17+'5. Investissements'!BU40+'5. Investissements'!BU63</f>
        <v>0</v>
      </c>
    </row>
    <row r="13" spans="1:73" x14ac:dyDescent="0.35">
      <c r="A13" t="s">
        <v>267</v>
      </c>
      <c r="F13" s="155">
        <f>+'5. Investissements'!F89</f>
        <v>0</v>
      </c>
      <c r="G13" s="155">
        <f>+'5. Investissements'!G89</f>
        <v>0</v>
      </c>
      <c r="H13" s="155">
        <f>+'5. Investissements'!H89</f>
        <v>0</v>
      </c>
      <c r="I13" s="155">
        <f>+'5. Investissements'!I89</f>
        <v>0</v>
      </c>
      <c r="J13" s="155">
        <f>+'5. Investissements'!J89</f>
        <v>0</v>
      </c>
      <c r="K13" s="155">
        <f>+'5. Investissements'!K89</f>
        <v>0</v>
      </c>
      <c r="L13" s="155">
        <f>+'5. Investissements'!L89</f>
        <v>0</v>
      </c>
      <c r="M13" s="155">
        <f>+'5. Investissements'!M89</f>
        <v>0</v>
      </c>
      <c r="N13" s="155">
        <f>+'5. Investissements'!N89</f>
        <v>0</v>
      </c>
      <c r="O13" s="155">
        <f>+'5. Investissements'!O89</f>
        <v>0</v>
      </c>
      <c r="P13" s="155">
        <f>+'5. Investissements'!P89</f>
        <v>0</v>
      </c>
      <c r="Q13" s="155">
        <f>+'5. Investissements'!Q89</f>
        <v>0</v>
      </c>
      <c r="R13" s="155">
        <f>+'5. Investissements'!R89</f>
        <v>0</v>
      </c>
      <c r="S13" s="155">
        <f>+'5. Investissements'!S89</f>
        <v>0</v>
      </c>
      <c r="T13" s="155">
        <f>+'5. Investissements'!T89</f>
        <v>0</v>
      </c>
      <c r="U13" s="155">
        <f>+'5. Investissements'!U89</f>
        <v>0</v>
      </c>
      <c r="V13" s="155">
        <f>+'5. Investissements'!V89</f>
        <v>0</v>
      </c>
      <c r="W13" s="155">
        <f>+'5. Investissements'!W89</f>
        <v>0</v>
      </c>
      <c r="X13" s="155">
        <f>+'5. Investissements'!X89</f>
        <v>0</v>
      </c>
      <c r="Y13" s="155">
        <f>+'5. Investissements'!Y89</f>
        <v>0</v>
      </c>
      <c r="Z13" s="155">
        <f>+'5. Investissements'!Z89</f>
        <v>0</v>
      </c>
      <c r="AA13" s="155">
        <f>+'5. Investissements'!AA89</f>
        <v>0</v>
      </c>
      <c r="AB13" s="155">
        <f>+'5. Investissements'!AB89</f>
        <v>0</v>
      </c>
      <c r="AC13" s="155">
        <f>+'5. Investissements'!AC89</f>
        <v>0</v>
      </c>
      <c r="AD13" s="155">
        <f>+'5. Investissements'!AD89</f>
        <v>0</v>
      </c>
      <c r="AE13" s="155">
        <f>+'5. Investissements'!AE89</f>
        <v>0</v>
      </c>
      <c r="AF13" s="155">
        <f>+'5. Investissements'!AF89</f>
        <v>0</v>
      </c>
      <c r="AG13" s="155">
        <f>+'5. Investissements'!AG89</f>
        <v>0</v>
      </c>
      <c r="AH13" s="155">
        <f>+'5. Investissements'!AH89</f>
        <v>0</v>
      </c>
      <c r="AI13" s="155">
        <f>+'5. Investissements'!AI89</f>
        <v>0</v>
      </c>
      <c r="AJ13" s="155">
        <f>+'5. Investissements'!AJ89</f>
        <v>0</v>
      </c>
      <c r="AK13" s="155">
        <f>+'5. Investissements'!AK89</f>
        <v>0</v>
      </c>
      <c r="AL13" s="155">
        <f>+'5. Investissements'!AL89</f>
        <v>0</v>
      </c>
      <c r="AM13" s="155">
        <f>+'5. Investissements'!AM89</f>
        <v>0</v>
      </c>
      <c r="AN13" s="155">
        <f>+'5. Investissements'!AN89</f>
        <v>0</v>
      </c>
      <c r="AO13" s="155">
        <f>+'5. Investissements'!AO89</f>
        <v>0</v>
      </c>
      <c r="AP13" s="155">
        <f>+'5. Investissements'!AP89</f>
        <v>0</v>
      </c>
      <c r="AQ13" s="155">
        <f>+'5. Investissements'!AQ89</f>
        <v>0</v>
      </c>
      <c r="AR13" s="155">
        <f>+'5. Investissements'!AR89</f>
        <v>0</v>
      </c>
      <c r="AS13" s="155">
        <f>+'5. Investissements'!AS89</f>
        <v>0</v>
      </c>
      <c r="AT13" s="155">
        <f>+'5. Investissements'!AT89</f>
        <v>0</v>
      </c>
      <c r="AU13" s="155">
        <f>+'5. Investissements'!AU89</f>
        <v>0</v>
      </c>
      <c r="AV13" s="155">
        <f>+'5. Investissements'!AV89</f>
        <v>0</v>
      </c>
      <c r="AW13" s="155">
        <f>+'5. Investissements'!AW89</f>
        <v>0</v>
      </c>
      <c r="AX13" s="155">
        <f>+'5. Investissements'!AX89</f>
        <v>0</v>
      </c>
      <c r="AY13" s="155">
        <f>+'5. Investissements'!AY89</f>
        <v>0</v>
      </c>
      <c r="AZ13" s="155">
        <f>+'5. Investissements'!AZ89</f>
        <v>0</v>
      </c>
      <c r="BA13" s="155">
        <f>+'5. Investissements'!BA89</f>
        <v>0</v>
      </c>
      <c r="BB13" s="155">
        <f>+'5. Investissements'!BB89</f>
        <v>0</v>
      </c>
      <c r="BC13" s="155">
        <f>+'5. Investissements'!BC89</f>
        <v>0</v>
      </c>
      <c r="BD13" s="155">
        <f>+'5. Investissements'!BD89</f>
        <v>0</v>
      </c>
      <c r="BE13" s="155">
        <f>+'5. Investissements'!BE89</f>
        <v>0</v>
      </c>
      <c r="BF13" s="155">
        <f>+'5. Investissements'!BF89</f>
        <v>0</v>
      </c>
      <c r="BG13" s="155">
        <f>+'5. Investissements'!BG89</f>
        <v>0</v>
      </c>
      <c r="BH13" s="155">
        <f>+'5. Investissements'!BH89</f>
        <v>0</v>
      </c>
      <c r="BI13" s="155">
        <f>+'5. Investissements'!BI89</f>
        <v>0</v>
      </c>
      <c r="BJ13" s="155">
        <f>+'5. Investissements'!BJ89</f>
        <v>0</v>
      </c>
      <c r="BK13" s="155">
        <f>+'5. Investissements'!BK89</f>
        <v>0</v>
      </c>
      <c r="BL13" s="155">
        <f>+'5. Investissements'!BL89</f>
        <v>0</v>
      </c>
      <c r="BM13" s="155">
        <f>+'5. Investissements'!BM89</f>
        <v>0</v>
      </c>
      <c r="BN13" s="155">
        <f>+'5. Investissements'!BN89</f>
        <v>0</v>
      </c>
      <c r="BO13" s="155">
        <f>+'5. Investissements'!BO89</f>
        <v>0</v>
      </c>
      <c r="BP13" s="155">
        <f>+'5. Investissements'!BP89</f>
        <v>0</v>
      </c>
      <c r="BQ13" s="155">
        <f>+'5. Investissements'!BQ89</f>
        <v>0</v>
      </c>
      <c r="BR13" s="155">
        <f>+'5. Investissements'!BR89</f>
        <v>0</v>
      </c>
      <c r="BS13" s="155">
        <f>+'5. Investissements'!BS89</f>
        <v>0</v>
      </c>
      <c r="BT13" s="155">
        <f>+'5. Investissements'!BT89</f>
        <v>0</v>
      </c>
      <c r="BU13" s="155">
        <f>+'5. Investissements'!BU89</f>
        <v>0</v>
      </c>
    </row>
    <row r="14" spans="1:73" x14ac:dyDescent="0.35">
      <c r="A14" t="s">
        <v>268</v>
      </c>
      <c r="F14" s="155">
        <f t="shared" ref="F14:Y14" si="4">SUM(F12:F13)</f>
        <v>0</v>
      </c>
      <c r="G14" s="155">
        <f t="shared" si="4"/>
        <v>0</v>
      </c>
      <c r="H14" s="155">
        <f t="shared" si="4"/>
        <v>0</v>
      </c>
      <c r="I14" s="155">
        <f t="shared" si="4"/>
        <v>0</v>
      </c>
      <c r="J14" s="155">
        <f t="shared" si="4"/>
        <v>0</v>
      </c>
      <c r="K14" s="155">
        <f t="shared" si="4"/>
        <v>0</v>
      </c>
      <c r="L14" s="155">
        <f t="shared" si="4"/>
        <v>0</v>
      </c>
      <c r="M14" s="155">
        <f t="shared" si="4"/>
        <v>0</v>
      </c>
      <c r="N14" s="155">
        <f t="shared" si="4"/>
        <v>0</v>
      </c>
      <c r="O14" s="155">
        <f t="shared" si="4"/>
        <v>0</v>
      </c>
      <c r="P14" s="155">
        <f t="shared" si="4"/>
        <v>0</v>
      </c>
      <c r="Q14" s="155">
        <f t="shared" si="4"/>
        <v>0</v>
      </c>
      <c r="R14" s="155">
        <f t="shared" si="4"/>
        <v>0</v>
      </c>
      <c r="S14" s="155">
        <f t="shared" si="4"/>
        <v>0</v>
      </c>
      <c r="T14" s="155">
        <f t="shared" si="4"/>
        <v>0</v>
      </c>
      <c r="U14" s="155">
        <f t="shared" si="4"/>
        <v>0</v>
      </c>
      <c r="V14" s="155">
        <f t="shared" si="4"/>
        <v>0</v>
      </c>
      <c r="W14" s="155">
        <f t="shared" si="4"/>
        <v>0</v>
      </c>
      <c r="X14" s="155">
        <f t="shared" si="4"/>
        <v>0</v>
      </c>
      <c r="Y14" s="155">
        <f t="shared" si="4"/>
        <v>0</v>
      </c>
      <c r="Z14" s="155">
        <f t="shared" ref="Z14:AB14" si="5">SUM(Z12:Z13)</f>
        <v>0</v>
      </c>
      <c r="AA14" s="155">
        <f t="shared" si="5"/>
        <v>0</v>
      </c>
      <c r="AB14" s="155">
        <f t="shared" si="5"/>
        <v>0</v>
      </c>
      <c r="AC14" s="155">
        <f t="shared" ref="AC14:AJ14" si="6">SUM(AC12:AC13)</f>
        <v>0</v>
      </c>
      <c r="AD14" s="155">
        <f t="shared" si="6"/>
        <v>0</v>
      </c>
      <c r="AE14" s="155">
        <f t="shared" si="6"/>
        <v>0</v>
      </c>
      <c r="AF14" s="155">
        <f t="shared" si="6"/>
        <v>0</v>
      </c>
      <c r="AG14" s="155">
        <f t="shared" si="6"/>
        <v>0</v>
      </c>
      <c r="AH14" s="155">
        <f t="shared" si="6"/>
        <v>0</v>
      </c>
      <c r="AI14" s="155">
        <f t="shared" si="6"/>
        <v>0</v>
      </c>
      <c r="AJ14" s="155">
        <f t="shared" si="6"/>
        <v>0</v>
      </c>
      <c r="AK14" s="155">
        <f t="shared" ref="AK14:BU14" si="7">SUM(AK12:AK13)</f>
        <v>0</v>
      </c>
      <c r="AL14" s="155">
        <f t="shared" si="7"/>
        <v>0</v>
      </c>
      <c r="AM14" s="155">
        <f t="shared" si="7"/>
        <v>0</v>
      </c>
      <c r="AN14" s="155">
        <f t="shared" si="7"/>
        <v>0</v>
      </c>
      <c r="AO14" s="155">
        <f t="shared" si="7"/>
        <v>0</v>
      </c>
      <c r="AP14" s="155">
        <f t="shared" si="7"/>
        <v>0</v>
      </c>
      <c r="AQ14" s="155">
        <f t="shared" si="7"/>
        <v>0</v>
      </c>
      <c r="AR14" s="155">
        <f t="shared" si="7"/>
        <v>0</v>
      </c>
      <c r="AS14" s="155">
        <f t="shared" si="7"/>
        <v>0</v>
      </c>
      <c r="AT14" s="155">
        <f t="shared" si="7"/>
        <v>0</v>
      </c>
      <c r="AU14" s="155">
        <f t="shared" si="7"/>
        <v>0</v>
      </c>
      <c r="AV14" s="155">
        <f t="shared" si="7"/>
        <v>0</v>
      </c>
      <c r="AW14" s="155">
        <f t="shared" si="7"/>
        <v>0</v>
      </c>
      <c r="AX14" s="155">
        <f t="shared" si="7"/>
        <v>0</v>
      </c>
      <c r="AY14" s="155">
        <f t="shared" si="7"/>
        <v>0</v>
      </c>
      <c r="AZ14" s="155">
        <f t="shared" si="7"/>
        <v>0</v>
      </c>
      <c r="BA14" s="155">
        <f t="shared" si="7"/>
        <v>0</v>
      </c>
      <c r="BB14" s="155">
        <f t="shared" si="7"/>
        <v>0</v>
      </c>
      <c r="BC14" s="155">
        <f t="shared" si="7"/>
        <v>0</v>
      </c>
      <c r="BD14" s="155">
        <f t="shared" si="7"/>
        <v>0</v>
      </c>
      <c r="BE14" s="155">
        <f t="shared" si="7"/>
        <v>0</v>
      </c>
      <c r="BF14" s="155">
        <f t="shared" si="7"/>
        <v>0</v>
      </c>
      <c r="BG14" s="155">
        <f t="shared" si="7"/>
        <v>0</v>
      </c>
      <c r="BH14" s="155">
        <f t="shared" si="7"/>
        <v>0</v>
      </c>
      <c r="BI14" s="155">
        <f t="shared" si="7"/>
        <v>0</v>
      </c>
      <c r="BJ14" s="155">
        <f t="shared" si="7"/>
        <v>0</v>
      </c>
      <c r="BK14" s="155">
        <f t="shared" si="7"/>
        <v>0</v>
      </c>
      <c r="BL14" s="155">
        <f t="shared" si="7"/>
        <v>0</v>
      </c>
      <c r="BM14" s="155">
        <f t="shared" si="7"/>
        <v>0</v>
      </c>
      <c r="BN14" s="155">
        <f t="shared" si="7"/>
        <v>0</v>
      </c>
      <c r="BO14" s="155">
        <f t="shared" si="7"/>
        <v>0</v>
      </c>
      <c r="BP14" s="155">
        <f t="shared" si="7"/>
        <v>0</v>
      </c>
      <c r="BQ14" s="155">
        <f t="shared" si="7"/>
        <v>0</v>
      </c>
      <c r="BR14" s="155">
        <f t="shared" si="7"/>
        <v>0</v>
      </c>
      <c r="BS14" s="155">
        <f t="shared" si="7"/>
        <v>0</v>
      </c>
      <c r="BT14" s="155">
        <f t="shared" si="7"/>
        <v>0</v>
      </c>
      <c r="BU14" s="155">
        <f t="shared" si="7"/>
        <v>0</v>
      </c>
    </row>
    <row r="16" spans="1:73" x14ac:dyDescent="0.35">
      <c r="A16" t="s">
        <v>271</v>
      </c>
      <c r="F16" s="127">
        <f>'4. Bilan &amp; ratios'!F67</f>
        <v>0</v>
      </c>
      <c r="G16" s="127">
        <f>'4. Bilan &amp; ratios'!G67</f>
        <v>0</v>
      </c>
      <c r="H16" s="127">
        <f>'4. Bilan &amp; ratios'!H67</f>
        <v>0</v>
      </c>
      <c r="I16" s="127">
        <f>'4. Bilan &amp; ratios'!I67</f>
        <v>0</v>
      </c>
      <c r="J16" s="127">
        <f>'4. Bilan &amp; ratios'!J67</f>
        <v>0</v>
      </c>
      <c r="K16" s="127">
        <f>'4. Bilan &amp; ratios'!K67</f>
        <v>0</v>
      </c>
      <c r="L16" s="127">
        <f>'4. Bilan &amp; ratios'!L67</f>
        <v>0</v>
      </c>
      <c r="M16" s="127">
        <f>'4. Bilan &amp; ratios'!M67</f>
        <v>0</v>
      </c>
      <c r="N16" s="127">
        <f>'4. Bilan &amp; ratios'!N67</f>
        <v>0</v>
      </c>
      <c r="O16" s="127">
        <f>'4. Bilan &amp; ratios'!O67</f>
        <v>0</v>
      </c>
      <c r="P16" s="127">
        <f>'4. Bilan &amp; ratios'!P67</f>
        <v>0</v>
      </c>
      <c r="Q16" s="127">
        <f>'4. Bilan &amp; ratios'!Q67</f>
        <v>0</v>
      </c>
      <c r="R16" s="127">
        <f>'4. Bilan &amp; ratios'!R67</f>
        <v>0</v>
      </c>
      <c r="S16" s="127">
        <f>'4. Bilan &amp; ratios'!S67</f>
        <v>0</v>
      </c>
      <c r="T16" s="127">
        <f>'4. Bilan &amp; ratios'!T67</f>
        <v>0</v>
      </c>
      <c r="U16" s="127">
        <f>'4. Bilan &amp; ratios'!U67</f>
        <v>0</v>
      </c>
      <c r="V16" s="127">
        <f>'4. Bilan &amp; ratios'!V67</f>
        <v>0</v>
      </c>
      <c r="W16" s="127">
        <f>'4. Bilan &amp; ratios'!W67</f>
        <v>0</v>
      </c>
      <c r="X16" s="127">
        <f>'4. Bilan &amp; ratios'!X67</f>
        <v>0</v>
      </c>
      <c r="Y16" s="127">
        <f>'4. Bilan &amp; ratios'!Y67</f>
        <v>0</v>
      </c>
      <c r="Z16" s="127">
        <f>'4. Bilan &amp; ratios'!Z67</f>
        <v>0</v>
      </c>
      <c r="AA16" s="127">
        <f>'4. Bilan &amp; ratios'!AA67</f>
        <v>0</v>
      </c>
      <c r="AB16" s="127">
        <f>'4. Bilan &amp; ratios'!AB67</f>
        <v>0</v>
      </c>
      <c r="AC16" s="127">
        <f>'4. Bilan &amp; ratios'!AC67</f>
        <v>0</v>
      </c>
      <c r="AD16" s="127">
        <f>'4. Bilan &amp; ratios'!AD67</f>
        <v>0</v>
      </c>
      <c r="AE16" s="127">
        <f>'4. Bilan &amp; ratios'!AE67</f>
        <v>0</v>
      </c>
      <c r="AF16" s="127">
        <f>'4. Bilan &amp; ratios'!AF67</f>
        <v>0</v>
      </c>
      <c r="AG16" s="127">
        <f>'4. Bilan &amp; ratios'!AG67</f>
        <v>0</v>
      </c>
      <c r="AH16" s="127">
        <f>'4. Bilan &amp; ratios'!AH67</f>
        <v>0</v>
      </c>
      <c r="AI16" s="127">
        <f>'4. Bilan &amp; ratios'!AI67</f>
        <v>0</v>
      </c>
      <c r="AJ16" s="127">
        <f>'4. Bilan &amp; ratios'!AJ67</f>
        <v>0</v>
      </c>
      <c r="AK16" s="127">
        <f>'4. Bilan &amp; ratios'!AK67</f>
        <v>0</v>
      </c>
      <c r="AL16" s="127">
        <f>'4. Bilan &amp; ratios'!AL67</f>
        <v>0</v>
      </c>
      <c r="AM16" s="127">
        <f>'4. Bilan &amp; ratios'!AM67</f>
        <v>0</v>
      </c>
      <c r="AN16" s="127">
        <f>'4. Bilan &amp; ratios'!AN67</f>
        <v>0</v>
      </c>
      <c r="AO16" s="127">
        <f>'4. Bilan &amp; ratios'!AO67</f>
        <v>0</v>
      </c>
      <c r="AP16" s="127">
        <f>'4. Bilan &amp; ratios'!AP67</f>
        <v>0</v>
      </c>
      <c r="AQ16" s="127">
        <f>'4. Bilan &amp; ratios'!AQ67</f>
        <v>0</v>
      </c>
      <c r="AR16" s="127">
        <f>'4. Bilan &amp; ratios'!AR67</f>
        <v>0</v>
      </c>
      <c r="AS16" s="127">
        <f>'4. Bilan &amp; ratios'!AS67</f>
        <v>0</v>
      </c>
      <c r="AT16" s="127">
        <f>'4. Bilan &amp; ratios'!AT67</f>
        <v>0</v>
      </c>
      <c r="AU16" s="127">
        <f>'4. Bilan &amp; ratios'!AU67</f>
        <v>0</v>
      </c>
      <c r="AV16" s="127">
        <f>'4. Bilan &amp; ratios'!AV67</f>
        <v>0</v>
      </c>
      <c r="AW16" s="127">
        <f>'4. Bilan &amp; ratios'!AW67</f>
        <v>0</v>
      </c>
      <c r="AX16" s="127">
        <f>'4. Bilan &amp; ratios'!AX67</f>
        <v>0</v>
      </c>
      <c r="AY16" s="127">
        <f>'4. Bilan &amp; ratios'!AY67</f>
        <v>0</v>
      </c>
      <c r="AZ16" s="127">
        <f>'4. Bilan &amp; ratios'!AZ67</f>
        <v>0</v>
      </c>
      <c r="BA16" s="127">
        <f>'4. Bilan &amp; ratios'!BA67</f>
        <v>0</v>
      </c>
      <c r="BB16" s="127">
        <f>'4. Bilan &amp; ratios'!BB67</f>
        <v>0</v>
      </c>
      <c r="BC16" s="127">
        <f>'4. Bilan &amp; ratios'!BC67</f>
        <v>0</v>
      </c>
      <c r="BD16" s="127">
        <f>'4. Bilan &amp; ratios'!BD67</f>
        <v>0</v>
      </c>
      <c r="BE16" s="127">
        <f>'4. Bilan &amp; ratios'!BE67</f>
        <v>0</v>
      </c>
      <c r="BF16" s="127">
        <f>'4. Bilan &amp; ratios'!BF67</f>
        <v>0</v>
      </c>
      <c r="BG16" s="127">
        <f>'4. Bilan &amp; ratios'!BG67</f>
        <v>0</v>
      </c>
      <c r="BH16" s="127">
        <f>'4. Bilan &amp; ratios'!BH67</f>
        <v>0</v>
      </c>
      <c r="BI16" s="127">
        <f>'4. Bilan &amp; ratios'!BI67</f>
        <v>0</v>
      </c>
      <c r="BJ16" s="127">
        <f>'4. Bilan &amp; ratios'!BJ67</f>
        <v>0</v>
      </c>
      <c r="BK16" s="127">
        <f>'4. Bilan &amp; ratios'!BK67</f>
        <v>0</v>
      </c>
      <c r="BL16" s="127">
        <f>'4. Bilan &amp; ratios'!BL67</f>
        <v>0</v>
      </c>
      <c r="BM16" s="127">
        <f>'4. Bilan &amp; ratios'!BM67</f>
        <v>0</v>
      </c>
      <c r="BN16" s="127">
        <f>'4. Bilan &amp; ratios'!BN67</f>
        <v>0</v>
      </c>
      <c r="BO16" s="127">
        <f>'4. Bilan &amp; ratios'!BO67</f>
        <v>0</v>
      </c>
      <c r="BP16" s="127">
        <f>'4. Bilan &amp; ratios'!BP67</f>
        <v>0</v>
      </c>
      <c r="BQ16" s="127">
        <f>'4. Bilan &amp; ratios'!BQ67</f>
        <v>0</v>
      </c>
      <c r="BR16" s="127">
        <f>'4. Bilan &amp; ratios'!BR67</f>
        <v>0</v>
      </c>
      <c r="BS16" s="127">
        <f>'4. Bilan &amp; ratios'!BS67</f>
        <v>0</v>
      </c>
      <c r="BT16" s="127">
        <f>'4. Bilan &amp; ratios'!BT67</f>
        <v>0</v>
      </c>
      <c r="BU16" s="127">
        <f>'4. Bilan &amp; ratios'!BU67</f>
        <v>0</v>
      </c>
    </row>
    <row r="17" spans="1:73" x14ac:dyDescent="0.35">
      <c r="A17" t="s">
        <v>272</v>
      </c>
      <c r="F17" s="127">
        <f>'4. Bilan &amp; ratios'!F69</f>
        <v>0</v>
      </c>
      <c r="G17" s="127">
        <f>'4. Bilan &amp; ratios'!G69</f>
        <v>0</v>
      </c>
      <c r="H17" s="127">
        <f>'4. Bilan &amp; ratios'!H69</f>
        <v>0</v>
      </c>
      <c r="I17" s="127">
        <f>'4. Bilan &amp; ratios'!I69</f>
        <v>0</v>
      </c>
      <c r="J17" s="127">
        <f>'4. Bilan &amp; ratios'!J69</f>
        <v>0</v>
      </c>
      <c r="K17" s="127">
        <f>'4. Bilan &amp; ratios'!K69</f>
        <v>0</v>
      </c>
      <c r="L17" s="127">
        <f>'4. Bilan &amp; ratios'!L69</f>
        <v>0</v>
      </c>
      <c r="M17" s="127">
        <f>'4. Bilan &amp; ratios'!M69</f>
        <v>0</v>
      </c>
      <c r="N17" s="127">
        <f>'4. Bilan &amp; ratios'!N69</f>
        <v>0</v>
      </c>
      <c r="O17" s="127">
        <f>'4. Bilan &amp; ratios'!O69</f>
        <v>0</v>
      </c>
      <c r="P17" s="127">
        <f>'4. Bilan &amp; ratios'!P69</f>
        <v>0</v>
      </c>
      <c r="Q17" s="127">
        <f>'4. Bilan &amp; ratios'!Q69</f>
        <v>0</v>
      </c>
      <c r="R17" s="127">
        <f>'4. Bilan &amp; ratios'!R69</f>
        <v>0</v>
      </c>
      <c r="S17" s="127">
        <f>'4. Bilan &amp; ratios'!S69</f>
        <v>0</v>
      </c>
      <c r="T17" s="127">
        <f>'4. Bilan &amp; ratios'!T69</f>
        <v>0</v>
      </c>
      <c r="U17" s="127">
        <f>'4. Bilan &amp; ratios'!U69</f>
        <v>0</v>
      </c>
      <c r="V17" s="127">
        <f>'4. Bilan &amp; ratios'!V69</f>
        <v>0</v>
      </c>
      <c r="W17" s="127">
        <f>'4. Bilan &amp; ratios'!W69</f>
        <v>0</v>
      </c>
      <c r="X17" s="127">
        <f>'4. Bilan &amp; ratios'!X69</f>
        <v>0</v>
      </c>
      <c r="Y17" s="127">
        <f>'4. Bilan &amp; ratios'!Y69</f>
        <v>0</v>
      </c>
      <c r="Z17" s="127">
        <f>'4. Bilan &amp; ratios'!Z69</f>
        <v>0</v>
      </c>
      <c r="AA17" s="127">
        <f>'4. Bilan &amp; ratios'!AA69</f>
        <v>0</v>
      </c>
      <c r="AB17" s="127">
        <f>'4. Bilan &amp; ratios'!AB69</f>
        <v>0</v>
      </c>
      <c r="AC17" s="127">
        <f>'4. Bilan &amp; ratios'!AC69</f>
        <v>0</v>
      </c>
      <c r="AD17" s="127">
        <f>'4. Bilan &amp; ratios'!AD69</f>
        <v>0</v>
      </c>
      <c r="AE17" s="127">
        <f>'4. Bilan &amp; ratios'!AE69</f>
        <v>0</v>
      </c>
      <c r="AF17" s="127">
        <f>'4. Bilan &amp; ratios'!AF69</f>
        <v>0</v>
      </c>
      <c r="AG17" s="127">
        <f>'4. Bilan &amp; ratios'!AG69</f>
        <v>0</v>
      </c>
      <c r="AH17" s="127">
        <f>'4. Bilan &amp; ratios'!AH69</f>
        <v>0</v>
      </c>
      <c r="AI17" s="127">
        <f>'4. Bilan &amp; ratios'!AI69</f>
        <v>0</v>
      </c>
      <c r="AJ17" s="127">
        <f>'4. Bilan &amp; ratios'!AJ69</f>
        <v>0</v>
      </c>
      <c r="AK17" s="127">
        <f>'4. Bilan &amp; ratios'!AK69</f>
        <v>0</v>
      </c>
      <c r="AL17" s="127">
        <f>'4. Bilan &amp; ratios'!AL69</f>
        <v>0</v>
      </c>
      <c r="AM17" s="127">
        <f>'4. Bilan &amp; ratios'!AM69</f>
        <v>0</v>
      </c>
      <c r="AN17" s="127">
        <f>'4. Bilan &amp; ratios'!AN69</f>
        <v>0</v>
      </c>
      <c r="AO17" s="127">
        <f>'4. Bilan &amp; ratios'!AO69</f>
        <v>0</v>
      </c>
      <c r="AP17" s="127">
        <f>'4. Bilan &amp; ratios'!AP69</f>
        <v>0</v>
      </c>
      <c r="AQ17" s="127">
        <f>'4. Bilan &amp; ratios'!AQ69</f>
        <v>0</v>
      </c>
      <c r="AR17" s="127">
        <f>'4. Bilan &amp; ratios'!AR69</f>
        <v>0</v>
      </c>
      <c r="AS17" s="127">
        <f>'4. Bilan &amp; ratios'!AS69</f>
        <v>0</v>
      </c>
      <c r="AT17" s="127">
        <f>'4. Bilan &amp; ratios'!AT69</f>
        <v>0</v>
      </c>
      <c r="AU17" s="127">
        <f>'4. Bilan &amp; ratios'!AU69</f>
        <v>0</v>
      </c>
      <c r="AV17" s="127">
        <f>'4. Bilan &amp; ratios'!AV69</f>
        <v>0</v>
      </c>
      <c r="AW17" s="127">
        <f>'4. Bilan &amp; ratios'!AW69</f>
        <v>0</v>
      </c>
      <c r="AX17" s="127">
        <f>'4. Bilan &amp; ratios'!AX69</f>
        <v>0</v>
      </c>
      <c r="AY17" s="127">
        <f>'4. Bilan &amp; ratios'!AY69</f>
        <v>0</v>
      </c>
      <c r="AZ17" s="127">
        <f>'4. Bilan &amp; ratios'!AZ69</f>
        <v>0</v>
      </c>
      <c r="BA17" s="127">
        <f>'4. Bilan &amp; ratios'!BA69</f>
        <v>0</v>
      </c>
      <c r="BB17" s="127">
        <f>'4. Bilan &amp; ratios'!BB69</f>
        <v>0</v>
      </c>
      <c r="BC17" s="127">
        <f>'4. Bilan &amp; ratios'!BC69</f>
        <v>0</v>
      </c>
      <c r="BD17" s="127">
        <f>'4. Bilan &amp; ratios'!BD69</f>
        <v>0</v>
      </c>
      <c r="BE17" s="127">
        <f>'4. Bilan &amp; ratios'!BE69</f>
        <v>0</v>
      </c>
      <c r="BF17" s="127">
        <f>'4. Bilan &amp; ratios'!BF69</f>
        <v>0</v>
      </c>
      <c r="BG17" s="127">
        <f>'4. Bilan &amp; ratios'!BG69</f>
        <v>0</v>
      </c>
      <c r="BH17" s="127">
        <f>'4. Bilan &amp; ratios'!BH69</f>
        <v>0</v>
      </c>
      <c r="BI17" s="127">
        <f>'4. Bilan &amp; ratios'!BI69</f>
        <v>0</v>
      </c>
      <c r="BJ17" s="127">
        <f>'4. Bilan &amp; ratios'!BJ69</f>
        <v>0</v>
      </c>
      <c r="BK17" s="127">
        <f>'4. Bilan &amp; ratios'!BK69</f>
        <v>0</v>
      </c>
      <c r="BL17" s="127">
        <f>'4. Bilan &amp; ratios'!BL69</f>
        <v>0</v>
      </c>
      <c r="BM17" s="127">
        <f>'4. Bilan &amp; ratios'!BM69</f>
        <v>0</v>
      </c>
      <c r="BN17" s="127">
        <f>'4. Bilan &amp; ratios'!BN69</f>
        <v>0</v>
      </c>
      <c r="BO17" s="127">
        <f>'4. Bilan &amp; ratios'!BO69</f>
        <v>0</v>
      </c>
      <c r="BP17" s="127">
        <f>'4. Bilan &amp; ratios'!BP69</f>
        <v>0</v>
      </c>
      <c r="BQ17" s="127">
        <f>'4. Bilan &amp; ratios'!BQ69</f>
        <v>0</v>
      </c>
      <c r="BR17" s="127">
        <f>'4. Bilan &amp; ratios'!BR69</f>
        <v>0</v>
      </c>
      <c r="BS17" s="127">
        <f>'4. Bilan &amp; ratios'!BS69</f>
        <v>0</v>
      </c>
      <c r="BT17" s="127">
        <f>'4. Bilan &amp; ratios'!BT69</f>
        <v>0</v>
      </c>
      <c r="BU17" s="127">
        <f>'4. Bilan &amp; ratios'!BU69</f>
        <v>0</v>
      </c>
    </row>
    <row r="19" spans="1:73" x14ac:dyDescent="0.35">
      <c r="A19" t="s">
        <v>273</v>
      </c>
      <c r="F19" s="127">
        <f>'3. CF'!F34</f>
        <v>0</v>
      </c>
      <c r="G19" s="127">
        <f>'3. CF'!G34</f>
        <v>0</v>
      </c>
      <c r="H19" s="127">
        <f>'3. CF'!H34</f>
        <v>0</v>
      </c>
      <c r="I19" s="127">
        <f>'3. CF'!I34</f>
        <v>0</v>
      </c>
      <c r="J19" s="127">
        <f>'3. CF'!J34</f>
        <v>0</v>
      </c>
      <c r="K19" s="127">
        <f>'3. CF'!K34</f>
        <v>0</v>
      </c>
      <c r="L19" s="127">
        <f>'3. CF'!L34</f>
        <v>0</v>
      </c>
      <c r="M19" s="127">
        <f>'3. CF'!M34</f>
        <v>0</v>
      </c>
      <c r="N19" s="127">
        <f>'3. CF'!N34</f>
        <v>0</v>
      </c>
      <c r="O19" s="127">
        <f>'3. CF'!O34</f>
        <v>0</v>
      </c>
      <c r="P19" s="127">
        <f>'3. CF'!P34</f>
        <v>0</v>
      </c>
      <c r="Q19" s="127">
        <f>'3. CF'!Q34</f>
        <v>0</v>
      </c>
      <c r="R19" s="127">
        <f>'3. CF'!R34</f>
        <v>0</v>
      </c>
      <c r="S19" s="127">
        <f>'3. CF'!S34</f>
        <v>0</v>
      </c>
      <c r="T19" s="127">
        <f>'3. CF'!T34</f>
        <v>0</v>
      </c>
      <c r="U19" s="127">
        <f>'3. CF'!U34</f>
        <v>0</v>
      </c>
      <c r="V19" s="127">
        <f>'3. CF'!V34</f>
        <v>0</v>
      </c>
      <c r="W19" s="127">
        <f>'3. CF'!W34</f>
        <v>0</v>
      </c>
      <c r="X19" s="127">
        <f>'3. CF'!X34</f>
        <v>0</v>
      </c>
      <c r="Y19" s="127">
        <f>'3. CF'!Y34</f>
        <v>0</v>
      </c>
      <c r="Z19" s="127">
        <f>'3. CF'!Z34</f>
        <v>0</v>
      </c>
      <c r="AA19" s="127">
        <f>'3. CF'!AA34</f>
        <v>0</v>
      </c>
      <c r="AB19" s="127">
        <f>'3. CF'!AB34</f>
        <v>0</v>
      </c>
      <c r="AC19" s="127">
        <f>'3. CF'!AC34</f>
        <v>0</v>
      </c>
      <c r="AD19" s="127">
        <f>'3. CF'!AD34</f>
        <v>0</v>
      </c>
      <c r="AE19" s="127">
        <f>'3. CF'!AE34</f>
        <v>0</v>
      </c>
      <c r="AF19" s="127">
        <f>'3. CF'!AF34</f>
        <v>0</v>
      </c>
      <c r="AG19" s="127">
        <f>'3. CF'!AG34</f>
        <v>0</v>
      </c>
      <c r="AH19" s="127">
        <f>'3. CF'!AH34</f>
        <v>0</v>
      </c>
      <c r="AI19" s="127">
        <f>'3. CF'!AI34</f>
        <v>0</v>
      </c>
      <c r="AJ19" s="127">
        <f>'3. CF'!AJ34</f>
        <v>0</v>
      </c>
      <c r="AK19" s="127">
        <f>'3. CF'!AK34</f>
        <v>0</v>
      </c>
      <c r="AL19" s="127">
        <f>'3. CF'!AL34</f>
        <v>0</v>
      </c>
      <c r="AM19" s="127">
        <f>'3. CF'!AM34</f>
        <v>0</v>
      </c>
      <c r="AN19" s="127">
        <f>'3. CF'!AN34</f>
        <v>0</v>
      </c>
      <c r="AO19" s="127">
        <f>'3. CF'!AO34</f>
        <v>0</v>
      </c>
      <c r="AP19" s="127">
        <f>'3. CF'!AP34</f>
        <v>0</v>
      </c>
      <c r="AQ19" s="127">
        <f>'3. CF'!AQ34</f>
        <v>0</v>
      </c>
      <c r="AR19" s="127">
        <f>'3. CF'!AR34</f>
        <v>0</v>
      </c>
      <c r="AS19" s="127">
        <f>'3. CF'!AS34</f>
        <v>0</v>
      </c>
      <c r="AT19" s="127">
        <f>'3. CF'!AT34</f>
        <v>0</v>
      </c>
      <c r="AU19" s="127">
        <f>'3. CF'!AU34</f>
        <v>0</v>
      </c>
      <c r="AV19" s="127">
        <f>'3. CF'!AV34</f>
        <v>0</v>
      </c>
      <c r="AW19" s="127">
        <f>'3. CF'!AW34</f>
        <v>0</v>
      </c>
      <c r="AX19" s="127">
        <f>'3. CF'!AX34</f>
        <v>0</v>
      </c>
      <c r="AY19" s="127">
        <f>'3. CF'!AY34</f>
        <v>0</v>
      </c>
      <c r="AZ19" s="127">
        <f>'3. CF'!AZ34</f>
        <v>0</v>
      </c>
      <c r="BA19" s="127">
        <f>'3. CF'!BA34</f>
        <v>0</v>
      </c>
      <c r="BB19" s="127">
        <f>'3. CF'!BB34</f>
        <v>0</v>
      </c>
      <c r="BC19" s="127">
        <f>'3. CF'!BC34</f>
        <v>0</v>
      </c>
      <c r="BD19" s="127">
        <f>'3. CF'!BD34</f>
        <v>0</v>
      </c>
      <c r="BE19" s="127">
        <f>'3. CF'!BE34</f>
        <v>0</v>
      </c>
      <c r="BF19" s="127">
        <f>'3. CF'!BF34</f>
        <v>0</v>
      </c>
      <c r="BG19" s="127">
        <f>'3. CF'!BG34</f>
        <v>0</v>
      </c>
      <c r="BH19" s="127">
        <f>'3. CF'!BH34</f>
        <v>0</v>
      </c>
      <c r="BI19" s="127">
        <f>'3. CF'!BI34</f>
        <v>0</v>
      </c>
      <c r="BJ19" s="127">
        <f>'3. CF'!BJ34</f>
        <v>0</v>
      </c>
      <c r="BK19" s="127">
        <f>'3. CF'!BK34</f>
        <v>0</v>
      </c>
      <c r="BL19" s="127">
        <f>'3. CF'!BL34</f>
        <v>0</v>
      </c>
      <c r="BM19" s="127">
        <f>'3. CF'!BM34</f>
        <v>0</v>
      </c>
      <c r="BN19" s="127">
        <f>'3. CF'!BN34</f>
        <v>0</v>
      </c>
      <c r="BO19" s="127">
        <f>'3. CF'!BO34</f>
        <v>0</v>
      </c>
      <c r="BP19" s="127">
        <f>'3. CF'!BP34</f>
        <v>0</v>
      </c>
      <c r="BQ19" s="127">
        <f>'3. CF'!BQ34</f>
        <v>0</v>
      </c>
      <c r="BR19" s="127">
        <f>'3. CF'!BR34</f>
        <v>0</v>
      </c>
      <c r="BS19" s="127">
        <f>'3. CF'!BS34</f>
        <v>0</v>
      </c>
      <c r="BT19" s="127">
        <f>'3. CF'!BT34</f>
        <v>0</v>
      </c>
      <c r="BU19" s="127">
        <f>'3. CF'!BU34</f>
        <v>0</v>
      </c>
    </row>
    <row r="20" spans="1:73" x14ac:dyDescent="0.35">
      <c r="A20" t="s">
        <v>274</v>
      </c>
      <c r="F20" s="127">
        <f>'3. CF'!F37</f>
        <v>0</v>
      </c>
      <c r="G20" s="127">
        <f>'3. CF'!G37</f>
        <v>0</v>
      </c>
      <c r="H20" s="127">
        <f>'3. CF'!H37</f>
        <v>0</v>
      </c>
      <c r="I20" s="127">
        <f>'3. CF'!I37</f>
        <v>0</v>
      </c>
      <c r="J20" s="127">
        <f>'3. CF'!J37</f>
        <v>0</v>
      </c>
      <c r="K20" s="127">
        <f>'3. CF'!K37</f>
        <v>0</v>
      </c>
      <c r="L20" s="127">
        <f>'3. CF'!L37</f>
        <v>0</v>
      </c>
      <c r="M20" s="127">
        <f>'3. CF'!M37</f>
        <v>0</v>
      </c>
      <c r="N20" s="127">
        <f>'3. CF'!N37</f>
        <v>0</v>
      </c>
      <c r="O20" s="127">
        <f>'3. CF'!O37</f>
        <v>0</v>
      </c>
      <c r="P20" s="127">
        <f>'3. CF'!P37</f>
        <v>0</v>
      </c>
      <c r="Q20" s="127">
        <f>'3. CF'!Q37</f>
        <v>0</v>
      </c>
      <c r="R20" s="127">
        <f>'3. CF'!R37</f>
        <v>0</v>
      </c>
      <c r="S20" s="127">
        <f>'3. CF'!S37</f>
        <v>0</v>
      </c>
      <c r="T20" s="127">
        <f>'3. CF'!T37</f>
        <v>0</v>
      </c>
      <c r="U20" s="127">
        <f>'3. CF'!U37</f>
        <v>0</v>
      </c>
      <c r="V20" s="127">
        <f>'3. CF'!V37</f>
        <v>0</v>
      </c>
      <c r="W20" s="127">
        <f>'3. CF'!W37</f>
        <v>0</v>
      </c>
      <c r="X20" s="127">
        <f>'3. CF'!X37</f>
        <v>0</v>
      </c>
      <c r="Y20" s="127">
        <f>'3. CF'!Y37</f>
        <v>0</v>
      </c>
      <c r="Z20" s="127">
        <f>'3. CF'!Z37</f>
        <v>0</v>
      </c>
      <c r="AA20" s="127">
        <f>'3. CF'!AA37</f>
        <v>0</v>
      </c>
      <c r="AB20" s="127">
        <f>'3. CF'!AB37</f>
        <v>0</v>
      </c>
      <c r="AC20" s="127">
        <f>'3. CF'!AC37</f>
        <v>0</v>
      </c>
      <c r="AD20" s="127">
        <f>'3. CF'!AD37</f>
        <v>0</v>
      </c>
      <c r="AE20" s="127">
        <f>'3. CF'!AE37</f>
        <v>0</v>
      </c>
      <c r="AF20" s="127">
        <f>'3. CF'!AF37</f>
        <v>0</v>
      </c>
      <c r="AG20" s="127">
        <f>'3. CF'!AG37</f>
        <v>0</v>
      </c>
      <c r="AH20" s="127">
        <f>'3. CF'!AH37</f>
        <v>0</v>
      </c>
      <c r="AI20" s="127">
        <f>'3. CF'!AI37</f>
        <v>0</v>
      </c>
      <c r="AJ20" s="127">
        <f>'3. CF'!AJ37</f>
        <v>0</v>
      </c>
      <c r="AK20" s="127">
        <f>'3. CF'!AK37</f>
        <v>0</v>
      </c>
      <c r="AL20" s="127">
        <f>'3. CF'!AL37</f>
        <v>0</v>
      </c>
      <c r="AM20" s="127">
        <f>'3. CF'!AM37</f>
        <v>0</v>
      </c>
      <c r="AN20" s="127">
        <f>'3. CF'!AN37</f>
        <v>0</v>
      </c>
      <c r="AO20" s="127">
        <f>'3. CF'!AO37</f>
        <v>0</v>
      </c>
      <c r="AP20" s="127">
        <f>'3. CF'!AP37</f>
        <v>0</v>
      </c>
      <c r="AQ20" s="127">
        <f>'3. CF'!AQ37</f>
        <v>0</v>
      </c>
      <c r="AR20" s="127">
        <f>'3. CF'!AR37</f>
        <v>0</v>
      </c>
      <c r="AS20" s="127">
        <f>'3. CF'!AS37</f>
        <v>0</v>
      </c>
      <c r="AT20" s="127">
        <f>'3. CF'!AT37</f>
        <v>0</v>
      </c>
      <c r="AU20" s="127">
        <f>'3. CF'!AU37</f>
        <v>0</v>
      </c>
      <c r="AV20" s="127">
        <f>'3. CF'!AV37</f>
        <v>0</v>
      </c>
      <c r="AW20" s="127">
        <f>'3. CF'!AW37</f>
        <v>0</v>
      </c>
      <c r="AX20" s="127">
        <f>'3. CF'!AX37</f>
        <v>0</v>
      </c>
      <c r="AY20" s="127">
        <f>'3. CF'!AY37</f>
        <v>0</v>
      </c>
      <c r="AZ20" s="127">
        <f>'3. CF'!AZ37</f>
        <v>0</v>
      </c>
      <c r="BA20" s="127">
        <f>'3. CF'!BA37</f>
        <v>0</v>
      </c>
      <c r="BB20" s="127">
        <f>'3. CF'!BB37</f>
        <v>0</v>
      </c>
      <c r="BC20" s="127">
        <f>'3. CF'!BC37</f>
        <v>0</v>
      </c>
      <c r="BD20" s="127">
        <f>'3. CF'!BD37</f>
        <v>0</v>
      </c>
      <c r="BE20" s="127">
        <f>'3. CF'!BE37</f>
        <v>0</v>
      </c>
      <c r="BF20" s="127">
        <f>'3. CF'!BF37</f>
        <v>0</v>
      </c>
      <c r="BG20" s="127">
        <f>'3. CF'!BG37</f>
        <v>0</v>
      </c>
      <c r="BH20" s="127">
        <f>'3. CF'!BH37</f>
        <v>0</v>
      </c>
      <c r="BI20" s="127">
        <f>'3. CF'!BI37</f>
        <v>0</v>
      </c>
      <c r="BJ20" s="127">
        <f>'3. CF'!BJ37</f>
        <v>0</v>
      </c>
      <c r="BK20" s="127">
        <f>'3. CF'!BK37</f>
        <v>0</v>
      </c>
      <c r="BL20" s="127">
        <f>'3. CF'!BL37</f>
        <v>0</v>
      </c>
      <c r="BM20" s="127">
        <f>'3. CF'!BM37</f>
        <v>0</v>
      </c>
      <c r="BN20" s="127">
        <f>'3. CF'!BN37</f>
        <v>0</v>
      </c>
      <c r="BO20" s="127">
        <f>'3. CF'!BO37</f>
        <v>0</v>
      </c>
      <c r="BP20" s="127">
        <f>'3. CF'!BP37</f>
        <v>0</v>
      </c>
      <c r="BQ20" s="127">
        <f>'3. CF'!BQ37</f>
        <v>0</v>
      </c>
      <c r="BR20" s="127">
        <f>'3. CF'!BR37</f>
        <v>0</v>
      </c>
      <c r="BS20" s="127">
        <f>'3. CF'!BS37</f>
        <v>0</v>
      </c>
      <c r="BT20" s="127">
        <f>'3. CF'!BT37</f>
        <v>0</v>
      </c>
      <c r="BU20" s="127">
        <f>'3. CF'!BU37</f>
        <v>0</v>
      </c>
    </row>
    <row r="22" spans="1:73" x14ac:dyDescent="0.35">
      <c r="A22" t="s">
        <v>70</v>
      </c>
      <c r="F22" s="127">
        <f>'4. Bilan &amp; ratios'!F63</f>
        <v>0</v>
      </c>
      <c r="G22" s="127">
        <f>'4. Bilan &amp; ratios'!G63</f>
        <v>0</v>
      </c>
      <c r="H22" s="127">
        <f>'4. Bilan &amp; ratios'!H63</f>
        <v>0</v>
      </c>
      <c r="I22" s="127">
        <f>'4. Bilan &amp; ratios'!I63</f>
        <v>0</v>
      </c>
      <c r="J22" s="127">
        <f>'4. Bilan &amp; ratios'!J63</f>
        <v>0</v>
      </c>
      <c r="K22" s="127">
        <f>'4. Bilan &amp; ratios'!K63</f>
        <v>0</v>
      </c>
      <c r="L22" s="127">
        <f>'4. Bilan &amp; ratios'!L63</f>
        <v>0</v>
      </c>
      <c r="M22" s="127">
        <f>'4. Bilan &amp; ratios'!M63</f>
        <v>0</v>
      </c>
      <c r="N22" s="127">
        <f>'4. Bilan &amp; ratios'!N63</f>
        <v>0</v>
      </c>
      <c r="O22" s="127">
        <f>'4. Bilan &amp; ratios'!O63</f>
        <v>0</v>
      </c>
      <c r="P22" s="127">
        <f>'4. Bilan &amp; ratios'!P63</f>
        <v>0</v>
      </c>
      <c r="Q22" s="127">
        <f>'4. Bilan &amp; ratios'!Q63</f>
        <v>0</v>
      </c>
      <c r="R22" s="127">
        <f>'4. Bilan &amp; ratios'!R63</f>
        <v>0</v>
      </c>
      <c r="S22" s="127">
        <f>'4. Bilan &amp; ratios'!S63</f>
        <v>0</v>
      </c>
      <c r="T22" s="127">
        <f>'4. Bilan &amp; ratios'!T63</f>
        <v>0</v>
      </c>
      <c r="U22" s="127">
        <f>'4. Bilan &amp; ratios'!U63</f>
        <v>0</v>
      </c>
      <c r="V22" s="127">
        <f>'4. Bilan &amp; ratios'!V63</f>
        <v>0</v>
      </c>
      <c r="W22" s="127">
        <f>'4. Bilan &amp; ratios'!W63</f>
        <v>0</v>
      </c>
      <c r="X22" s="127">
        <f>'4. Bilan &amp; ratios'!X63</f>
        <v>0</v>
      </c>
      <c r="Y22" s="127">
        <f>'4. Bilan &amp; ratios'!Y63</f>
        <v>0</v>
      </c>
      <c r="Z22" s="127">
        <f>'4. Bilan &amp; ratios'!Z63</f>
        <v>0</v>
      </c>
      <c r="AA22" s="127">
        <f>'4. Bilan &amp; ratios'!AA63</f>
        <v>0</v>
      </c>
      <c r="AB22" s="127">
        <f>'4. Bilan &amp; ratios'!AB63</f>
        <v>0</v>
      </c>
      <c r="AC22" s="127">
        <f>'4. Bilan &amp; ratios'!AC63</f>
        <v>0</v>
      </c>
      <c r="AD22" s="127">
        <f>'4. Bilan &amp; ratios'!AD63</f>
        <v>0</v>
      </c>
      <c r="AE22" s="127">
        <f>'4. Bilan &amp; ratios'!AE63</f>
        <v>0</v>
      </c>
      <c r="AF22" s="127">
        <f>'4. Bilan &amp; ratios'!AF63</f>
        <v>0</v>
      </c>
      <c r="AG22" s="127">
        <f>'4. Bilan &amp; ratios'!AG63</f>
        <v>0</v>
      </c>
      <c r="AH22" s="127">
        <f>'4. Bilan &amp; ratios'!AH63</f>
        <v>0</v>
      </c>
      <c r="AI22" s="127">
        <f>'4. Bilan &amp; ratios'!AI63</f>
        <v>0</v>
      </c>
      <c r="AJ22" s="127">
        <f>'4. Bilan &amp; ratios'!AJ63</f>
        <v>0</v>
      </c>
      <c r="AK22" s="127">
        <f>'4. Bilan &amp; ratios'!AK63</f>
        <v>0</v>
      </c>
      <c r="AL22" s="127">
        <f>'4. Bilan &amp; ratios'!AL63</f>
        <v>0</v>
      </c>
      <c r="AM22" s="127">
        <f>'4. Bilan &amp; ratios'!AM63</f>
        <v>0</v>
      </c>
      <c r="AN22" s="127">
        <f>'4. Bilan &amp; ratios'!AN63</f>
        <v>0</v>
      </c>
      <c r="AO22" s="127">
        <f>'4. Bilan &amp; ratios'!AO63</f>
        <v>0</v>
      </c>
      <c r="AP22" s="127">
        <f>'4. Bilan &amp; ratios'!AP63</f>
        <v>0</v>
      </c>
      <c r="AQ22" s="127">
        <f>'4. Bilan &amp; ratios'!AQ63</f>
        <v>0</v>
      </c>
      <c r="AR22" s="127">
        <f>'4. Bilan &amp; ratios'!AR63</f>
        <v>0</v>
      </c>
      <c r="AS22" s="127">
        <f>'4. Bilan &amp; ratios'!AS63</f>
        <v>0</v>
      </c>
      <c r="AT22" s="127">
        <f>'4. Bilan &amp; ratios'!AT63</f>
        <v>0</v>
      </c>
      <c r="AU22" s="127">
        <f>'4. Bilan &amp; ratios'!AU63</f>
        <v>0</v>
      </c>
      <c r="AV22" s="127">
        <f>'4. Bilan &amp; ratios'!AV63</f>
        <v>0</v>
      </c>
      <c r="AW22" s="127">
        <f>'4. Bilan &amp; ratios'!AW63</f>
        <v>0</v>
      </c>
      <c r="AX22" s="127">
        <f>'4. Bilan &amp; ratios'!AX63</f>
        <v>0</v>
      </c>
      <c r="AY22" s="127">
        <f>'4. Bilan &amp; ratios'!AY63</f>
        <v>0</v>
      </c>
      <c r="AZ22" s="127">
        <f>'4. Bilan &amp; ratios'!AZ63</f>
        <v>0</v>
      </c>
      <c r="BA22" s="127">
        <f>'4. Bilan &amp; ratios'!BA63</f>
        <v>0</v>
      </c>
      <c r="BB22" s="127">
        <f>'4. Bilan &amp; ratios'!BB63</f>
        <v>0</v>
      </c>
      <c r="BC22" s="127">
        <f>'4. Bilan &amp; ratios'!BC63</f>
        <v>0</v>
      </c>
      <c r="BD22" s="127">
        <f>'4. Bilan &amp; ratios'!BD63</f>
        <v>0</v>
      </c>
      <c r="BE22" s="127">
        <f>'4. Bilan &amp; ratios'!BE63</f>
        <v>0</v>
      </c>
      <c r="BF22" s="127">
        <f>'4. Bilan &amp; ratios'!BF63</f>
        <v>0</v>
      </c>
      <c r="BG22" s="127">
        <f>'4. Bilan &amp; ratios'!BG63</f>
        <v>0</v>
      </c>
      <c r="BH22" s="127">
        <f>'4. Bilan &amp; ratios'!BH63</f>
        <v>0</v>
      </c>
      <c r="BI22" s="127">
        <f>'4. Bilan &amp; ratios'!BI63</f>
        <v>0</v>
      </c>
      <c r="BJ22" s="127">
        <f>'4. Bilan &amp; ratios'!BJ63</f>
        <v>0</v>
      </c>
      <c r="BK22" s="127">
        <f>'4. Bilan &amp; ratios'!BK63</f>
        <v>0</v>
      </c>
      <c r="BL22" s="127">
        <f>'4. Bilan &amp; ratios'!BL63</f>
        <v>0</v>
      </c>
      <c r="BM22" s="127">
        <f>'4. Bilan &amp; ratios'!BM63</f>
        <v>0</v>
      </c>
      <c r="BN22" s="127">
        <f>'4. Bilan &amp; ratios'!BN63</f>
        <v>0</v>
      </c>
      <c r="BO22" s="127">
        <f>'4. Bilan &amp; ratios'!BO63</f>
        <v>0</v>
      </c>
      <c r="BP22" s="127">
        <f>'4. Bilan &amp; ratios'!BP63</f>
        <v>0</v>
      </c>
      <c r="BQ22" s="127">
        <f>'4. Bilan &amp; ratios'!BQ63</f>
        <v>0</v>
      </c>
      <c r="BR22" s="127">
        <f>'4. Bilan &amp; ratios'!BR63</f>
        <v>0</v>
      </c>
      <c r="BS22" s="127">
        <f>'4. Bilan &amp; ratios'!BS63</f>
        <v>0</v>
      </c>
      <c r="BT22" s="127">
        <f>'4. Bilan &amp; ratios'!BT63</f>
        <v>0</v>
      </c>
      <c r="BU22" s="127">
        <f>'4. Bilan &amp; ratios'!BU63</f>
        <v>0</v>
      </c>
    </row>
  </sheetData>
  <sheetProtection algorithmName="SHA-512" hashValue="eGpBtCsbmuxGE3fn5W2/qr9W9dA4sFJ3NE+m3b50CeV2fzu21FLmHlgV48vM1da7tt08YfMzy4vXZ5CqLFO2DQ==" saltValue="4BBvoWCXAltJxCrUpNgKCg==" spinCount="100000" sheet="1" objects="1" scenarios="1"/>
  <pageMargins left="0.7" right="0.7" top="0.75" bottom="0.75" header="0.3" footer="0.3"/>
  <pageSetup paperSize="9" scale="2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0">
    <tabColor theme="3" tint="-0.249977111117893"/>
  </sheetPr>
  <dimension ref="A3:BU82"/>
  <sheetViews>
    <sheetView showGridLines="0" zoomScale="80" zoomScaleNormal="80" workbookViewId="0">
      <selection activeCell="E17" sqref="E17"/>
    </sheetView>
  </sheetViews>
  <sheetFormatPr baseColWidth="10" defaultRowHeight="15" x14ac:dyDescent="0.35"/>
  <cols>
    <col min="1" max="1" width="62.1796875" customWidth="1"/>
    <col min="2" max="2" width="44.08984375" style="138" customWidth="1"/>
    <col min="3" max="3" width="10.81640625" style="138" customWidth="1"/>
    <col min="4" max="4" width="8.453125" style="138" customWidth="1"/>
    <col min="10" max="23" width="11.81640625" bestFit="1" customWidth="1"/>
    <col min="24" max="28" width="8.1796875" bestFit="1" customWidth="1"/>
    <col min="29" max="41" width="8.453125" bestFit="1" customWidth="1"/>
    <col min="42" max="73" width="7.453125" bestFit="1" customWidth="1"/>
  </cols>
  <sheetData>
    <row r="3" spans="1:73" x14ac:dyDescent="0.35">
      <c r="A3" s="5" t="str">
        <f>'1. Info'!$D$5</f>
        <v>ADELAC</v>
      </c>
    </row>
    <row r="4" spans="1:73" x14ac:dyDescent="0.35">
      <c r="A4" s="956" t="s">
        <v>106</v>
      </c>
      <c r="B4" s="956"/>
      <c r="C4" s="956"/>
      <c r="D4" s="956"/>
      <c r="E4" s="956"/>
      <c r="F4" s="956"/>
      <c r="G4" s="956"/>
      <c r="H4" s="956"/>
      <c r="I4" s="956"/>
      <c r="J4" s="956"/>
      <c r="K4" s="956"/>
      <c r="L4" s="956"/>
      <c r="M4" s="956"/>
      <c r="N4" s="956"/>
      <c r="O4" s="956"/>
      <c r="P4" s="956"/>
      <c r="Q4" s="956"/>
      <c r="R4" s="956"/>
      <c r="S4" s="956"/>
      <c r="T4" s="956"/>
      <c r="U4" s="956"/>
      <c r="V4" s="956"/>
      <c r="W4" s="956"/>
      <c r="X4" s="956"/>
      <c r="Y4" s="956"/>
      <c r="Z4" s="956"/>
      <c r="AA4" s="956"/>
      <c r="AB4" s="956"/>
    </row>
    <row r="5" spans="1:73" ht="15.6" thickBot="1" x14ac:dyDescent="0.4">
      <c r="A5" s="5"/>
      <c r="B5" s="5"/>
      <c r="C5" s="5"/>
      <c r="D5" s="5"/>
      <c r="E5" s="5"/>
      <c r="F5" s="6"/>
      <c r="G5" s="6"/>
      <c r="H5" s="6"/>
      <c r="I5" s="6"/>
      <c r="J5" s="6"/>
      <c r="K5" s="6"/>
      <c r="L5" s="6"/>
      <c r="M5" s="6"/>
      <c r="N5" s="6"/>
      <c r="O5" s="6"/>
      <c r="P5" s="6"/>
      <c r="Q5" s="6"/>
      <c r="R5" s="6"/>
      <c r="S5" s="6"/>
      <c r="T5" s="6"/>
      <c r="U5" s="6"/>
      <c r="V5" s="6"/>
      <c r="W5" s="6"/>
      <c r="X5" s="6"/>
      <c r="Y5" s="6"/>
      <c r="Z5" s="6"/>
      <c r="AA5" s="6"/>
      <c r="AB5" s="6"/>
    </row>
    <row r="6" spans="1:73" ht="15.6" thickBot="1" x14ac:dyDescent="0.4">
      <c r="A6" s="4"/>
      <c r="B6" s="1" t="s">
        <v>579</v>
      </c>
      <c r="C6" s="1"/>
      <c r="D6" s="1"/>
      <c r="E6" s="1" t="s">
        <v>174</v>
      </c>
      <c r="F6" s="1" t="str">
        <f>'0. Guide'!$A$30-1&amp;" (p)"</f>
        <v>2024 (p)</v>
      </c>
      <c r="G6" s="1" t="str">
        <f>'0. Guide'!$A$30-1&amp;" (r)"</f>
        <v>2024 (r)</v>
      </c>
      <c r="H6" s="1" t="str">
        <f>'0. Guide'!$A$30&amp;" (p)"</f>
        <v>2025 (p)</v>
      </c>
      <c r="I6" s="1" t="str">
        <f>'0. Guide'!$A$30&amp;" (r)"</f>
        <v>2025 (r)</v>
      </c>
      <c r="J6" s="1" t="str">
        <f>'0. Guide'!$A$30+COUNTA($I$6:I$6)&amp;" (p)"</f>
        <v>2026 (p)</v>
      </c>
      <c r="K6" s="1" t="str">
        <f>'0. Guide'!$A$30+COUNTA($I$6:J$6)&amp;" (p)"</f>
        <v>2027 (p)</v>
      </c>
      <c r="L6" s="1" t="str">
        <f>'0. Guide'!$A$30+COUNTA($I$6:K$6)&amp;" (p)"</f>
        <v>2028 (p)</v>
      </c>
      <c r="M6" s="1" t="str">
        <f>'0. Guide'!$A$30+COUNTA($I$6:L$6)&amp;" (p)"</f>
        <v>2029 (p)</v>
      </c>
      <c r="N6" s="1" t="str">
        <f>'0. Guide'!$A$30+COUNTA($I$6:M$6)&amp;" (p)"</f>
        <v>2030 (p)</v>
      </c>
      <c r="O6" s="1" t="str">
        <f>'0. Guide'!$A$30+COUNTA($I$6:N$6)&amp;" (p)"</f>
        <v>2031 (p)</v>
      </c>
      <c r="P6" s="1" t="str">
        <f>'0. Guide'!$A$30+COUNTA($I$6:O$6)&amp;" (p)"</f>
        <v>2032 (p)</v>
      </c>
      <c r="Q6" s="1" t="str">
        <f>'0. Guide'!$A$30+COUNTA($I$6:P$6)&amp;" (p)"</f>
        <v>2033 (p)</v>
      </c>
      <c r="R6" s="1" t="str">
        <f>'0. Guide'!$A$30+COUNTA($I$6:Q$6)&amp;" (p)"</f>
        <v>2034 (p)</v>
      </c>
      <c r="S6" s="1" t="str">
        <f>'0. Guide'!$A$30+COUNTA($I$6:R$6)&amp;" (p)"</f>
        <v>2035 (p)</v>
      </c>
      <c r="T6" s="1" t="str">
        <f>'0. Guide'!$A$30+COUNTA($I$6:S$6)&amp;" (p)"</f>
        <v>2036 (p)</v>
      </c>
      <c r="U6" s="1" t="str">
        <f>'0. Guide'!$A$30+COUNTA($I$6:T$6)&amp;" (p)"</f>
        <v>2037 (p)</v>
      </c>
      <c r="V6" s="1" t="str">
        <f>'0. Guide'!$A$30+COUNTA($I$6:U$6)&amp;" (p)"</f>
        <v>2038 (p)</v>
      </c>
      <c r="W6" s="1" t="str">
        <f>'0. Guide'!$A$30+COUNTA($I$6:V$6)&amp;" (p)"</f>
        <v>2039 (p)</v>
      </c>
      <c r="X6" s="1" t="str">
        <f>'0. Guide'!$A$30+COUNTA($I$6:W$6)&amp;" (p)"</f>
        <v>2040 (p)</v>
      </c>
      <c r="Y6" s="1" t="str">
        <f>'0. Guide'!$A$30+COUNTA($I$6:X$6)&amp;" (p)"</f>
        <v>2041 (p)</v>
      </c>
      <c r="Z6" s="1" t="str">
        <f>'0. Guide'!$A$30+COUNTA($I$6:Y$6)&amp;" (p)"</f>
        <v>2042 (p)</v>
      </c>
      <c r="AA6" s="1" t="str">
        <f>'0. Guide'!$A$30+COUNTA($I$6:Z$6)&amp;" (p)"</f>
        <v>2043 (p)</v>
      </c>
      <c r="AB6" s="1" t="str">
        <f>'0. Guide'!$A$30+COUNTA($I$6:AA$6)&amp;" (p)"</f>
        <v>2044 (p)</v>
      </c>
      <c r="AC6" s="1" t="str">
        <f>'0. Guide'!$A$30+COUNTA($I$6:AB$6)&amp;" (p)"</f>
        <v>2045 (p)</v>
      </c>
      <c r="AD6" s="1" t="str">
        <f>'0. Guide'!$A$30+COUNTA($I$6:AC$6)&amp;" (p)"</f>
        <v>2046 (p)</v>
      </c>
      <c r="AE6" s="1" t="str">
        <f>'0. Guide'!$A$30+COUNTA($I$6:AD$6)&amp;" (p)"</f>
        <v>2047 (p)</v>
      </c>
      <c r="AF6" s="1" t="str">
        <f>'0. Guide'!$A$30+COUNTA($I$6:AE$6)&amp;" (p)"</f>
        <v>2048 (p)</v>
      </c>
      <c r="AG6" s="1" t="str">
        <f>'0. Guide'!$A$30+COUNTA($I$6:AF$6)&amp;" (p)"</f>
        <v>2049 (p)</v>
      </c>
      <c r="AH6" s="1" t="str">
        <f>'0. Guide'!$A$30+COUNTA($I$6:AG$6)&amp;" (p)"</f>
        <v>2050 (p)</v>
      </c>
      <c r="AI6" s="1" t="str">
        <f>'0. Guide'!$A$30+COUNTA($I$6:AH$6)&amp;" (p)"</f>
        <v>2051 (p)</v>
      </c>
      <c r="AJ6" s="1" t="str">
        <f>'0. Guide'!$A$30+COUNTA($I$6:AI$6)&amp;" (p)"</f>
        <v>2052 (p)</v>
      </c>
      <c r="AK6" s="1" t="str">
        <f>'0. Guide'!$A$30+COUNTA($I$6:AJ$6)&amp;" (p)"</f>
        <v>2053 (p)</v>
      </c>
      <c r="AL6" s="1" t="str">
        <f>'0. Guide'!$A$30+COUNTA($I$6:AK$6)&amp;" (p)"</f>
        <v>2054 (p)</v>
      </c>
      <c r="AM6" s="1" t="str">
        <f>'0. Guide'!$A$30+COUNTA($I$6:AL$6)&amp;" (p)"</f>
        <v>2055 (p)</v>
      </c>
      <c r="AN6" s="1" t="str">
        <f>'0. Guide'!$A$30+COUNTA($I$6:AM$6)&amp;" (p)"</f>
        <v>2056 (p)</v>
      </c>
      <c r="AO6" s="1" t="str">
        <f>'0. Guide'!$A$30+COUNTA($I$6:AN$6)&amp;" (p)"</f>
        <v>2057 (p)</v>
      </c>
      <c r="AP6" s="1" t="str">
        <f>'0. Guide'!$A$30+COUNTA($I$6:AO$6)&amp;" (p)"</f>
        <v>2058 (p)</v>
      </c>
      <c r="AQ6" s="1" t="str">
        <f>'0. Guide'!$A$30+COUNTA($I$6:AP$6)&amp;" (p)"</f>
        <v>2059 (p)</v>
      </c>
      <c r="AR6" s="1" t="str">
        <f>'0. Guide'!$A$30+COUNTA($I$6:AQ$6)&amp;" (p)"</f>
        <v>2060 (p)</v>
      </c>
      <c r="AS6" s="1" t="str">
        <f>'0. Guide'!$A$30+COUNTA($I$6:AR$6)&amp;" (p)"</f>
        <v>2061 (p)</v>
      </c>
      <c r="AT6" s="1" t="str">
        <f>'0. Guide'!$A$30+COUNTA($I$6:AS$6)&amp;" (p)"</f>
        <v>2062 (p)</v>
      </c>
      <c r="AU6" s="1" t="str">
        <f>'0. Guide'!$A$30+COUNTA($I$6:AT$6)&amp;" (p)"</f>
        <v>2063 (p)</v>
      </c>
      <c r="AV6" s="1" t="str">
        <f>'0. Guide'!$A$30+COUNTA($I$6:AU$6)&amp;" (p)"</f>
        <v>2064 (p)</v>
      </c>
      <c r="AW6" s="1" t="str">
        <f>'0. Guide'!$A$30+COUNTA($I$6:AV$6)&amp;" (p)"</f>
        <v>2065 (p)</v>
      </c>
      <c r="AX6" s="1" t="str">
        <f>'0. Guide'!$A$30+COUNTA($I$6:AW$6)&amp;" (p)"</f>
        <v>2066 (p)</v>
      </c>
      <c r="AY6" s="1" t="str">
        <f>'0. Guide'!$A$30+COUNTA($I$6:AX$6)&amp;" (p)"</f>
        <v>2067 (p)</v>
      </c>
      <c r="AZ6" s="1" t="str">
        <f>'0. Guide'!$A$30+COUNTA($I$6:AY$6)&amp;" (p)"</f>
        <v>2068 (p)</v>
      </c>
      <c r="BA6" s="1" t="str">
        <f>'0. Guide'!$A$30+COUNTA($I$6:AZ$6)&amp;" (p)"</f>
        <v>2069 (p)</v>
      </c>
      <c r="BB6" s="1" t="str">
        <f>'0. Guide'!$A$30+COUNTA($I$6:BA$6)&amp;" (p)"</f>
        <v>2070 (p)</v>
      </c>
      <c r="BC6" s="1" t="str">
        <f>'0. Guide'!$A$30+COUNTA($I$6:BB$6)&amp;" (p)"</f>
        <v>2071 (p)</v>
      </c>
      <c r="BD6" s="1" t="str">
        <f>'0. Guide'!$A$30+COUNTA($I$6:BC$6)&amp;" (p)"</f>
        <v>2072 (p)</v>
      </c>
      <c r="BE6" s="1" t="str">
        <f>'0. Guide'!$A$30+COUNTA($I$6:BD$6)&amp;" (p)"</f>
        <v>2073 (p)</v>
      </c>
      <c r="BF6" s="1" t="str">
        <f>'0. Guide'!$A$30+COUNTA($I$6:BE$6)&amp;" (p)"</f>
        <v>2074 (p)</v>
      </c>
      <c r="BG6" s="1" t="str">
        <f>'0. Guide'!$A$30+COUNTA($I$6:BF$6)&amp;" (p)"</f>
        <v>2075 (p)</v>
      </c>
      <c r="BH6" s="1" t="str">
        <f>'0. Guide'!$A$30+COUNTA($I$6:BG$6)&amp;" (p)"</f>
        <v>2076 (p)</v>
      </c>
      <c r="BI6" s="1" t="str">
        <f>'0. Guide'!$A$30+COUNTA($I$6:BH$6)&amp;" (p)"</f>
        <v>2077 (p)</v>
      </c>
      <c r="BJ6" s="1" t="str">
        <f>'0. Guide'!$A$30+COUNTA($I$6:BI$6)&amp;" (p)"</f>
        <v>2078 (p)</v>
      </c>
      <c r="BK6" s="1" t="str">
        <f>'0. Guide'!$A$30+COUNTA($I$6:BJ$6)&amp;" (p)"</f>
        <v>2079 (p)</v>
      </c>
      <c r="BL6" s="1" t="str">
        <f>'0. Guide'!$A$30+COUNTA($I$6:BK$6)&amp;" (p)"</f>
        <v>2080 (p)</v>
      </c>
      <c r="BM6" s="1" t="str">
        <f>'0. Guide'!$A$30+COUNTA($I$6:BL$6)&amp;" (p)"</f>
        <v>2081 (p)</v>
      </c>
      <c r="BN6" s="1" t="str">
        <f>'0. Guide'!$A$30+COUNTA($I$6:BM$6)&amp;" (p)"</f>
        <v>2082 (p)</v>
      </c>
      <c r="BO6" s="1" t="str">
        <f>'0. Guide'!$A$30+COUNTA($I$6:BN$6)&amp;" (p)"</f>
        <v>2083 (p)</v>
      </c>
      <c r="BP6" s="1" t="str">
        <f>'0. Guide'!$A$30+COUNTA($I$6:BO$6)&amp;" (p)"</f>
        <v>2084 (p)</v>
      </c>
      <c r="BQ6" s="1" t="str">
        <f>'0. Guide'!$A$30+COUNTA($I$6:BP$6)&amp;" (p)"</f>
        <v>2085 (p)</v>
      </c>
      <c r="BR6" s="1" t="str">
        <f>'0. Guide'!$A$30+COUNTA($I$6:BQ$6)&amp;" (p)"</f>
        <v>2086 (p)</v>
      </c>
      <c r="BS6" s="1" t="str">
        <f>'0. Guide'!$A$30+COUNTA($I$6:BR$6)&amp;" (p)"</f>
        <v>2087 (p)</v>
      </c>
      <c r="BT6" s="1" t="str">
        <f>'0. Guide'!$A$30+COUNTA($I$6:BS$6)&amp;" (p)"</f>
        <v>2088 (p)</v>
      </c>
      <c r="BU6" s="1" t="str">
        <f>'0. Guide'!$A$30+COUNTA($I$6:BT$6)&amp;" (p)"</f>
        <v>2089 (p)</v>
      </c>
    </row>
    <row r="7" spans="1:73" s="8" customFormat="1" ht="15.6" thickBot="1" x14ac:dyDescent="0.4">
      <c r="A7" s="43"/>
      <c r="B7" s="44"/>
      <c r="C7" s="44"/>
      <c r="D7" s="44"/>
      <c r="E7" s="44"/>
      <c r="F7" s="599">
        <f>'0. Guide'!$A$30-1</f>
        <v>2024</v>
      </c>
      <c r="G7" s="599">
        <f>'0. Guide'!$A$30-1</f>
        <v>2024</v>
      </c>
      <c r="H7" s="599">
        <f>'0. Guide'!$A$30</f>
        <v>2025</v>
      </c>
      <c r="I7" s="599">
        <f>'0. Guide'!$A$30</f>
        <v>2025</v>
      </c>
      <c r="J7" s="599">
        <f>'0. Guide'!$A$30+COUNTA($I$6:I$6)</f>
        <v>2026</v>
      </c>
      <c r="K7" s="599">
        <f>'0. Guide'!$A$30+COUNTA($I$6:J$6)</f>
        <v>2027</v>
      </c>
      <c r="L7" s="599">
        <f>'0. Guide'!$A$30+COUNTA($I$6:K$6)</f>
        <v>2028</v>
      </c>
      <c r="M7" s="599">
        <f>'0. Guide'!$A$30+COUNTA($I$6:L$6)</f>
        <v>2029</v>
      </c>
      <c r="N7" s="599">
        <f>'0. Guide'!$A$30+COUNTA($I$6:M$6)</f>
        <v>2030</v>
      </c>
      <c r="O7" s="599">
        <f>'0. Guide'!$A$30+COUNTA($I$6:N$6)</f>
        <v>2031</v>
      </c>
      <c r="P7" s="599">
        <f>'0. Guide'!$A$30+COUNTA($I$6:O$6)</f>
        <v>2032</v>
      </c>
      <c r="Q7" s="599">
        <f>'0. Guide'!$A$30+COUNTA($I$6:P$6)</f>
        <v>2033</v>
      </c>
      <c r="R7" s="599">
        <f>'0. Guide'!$A$30+COUNTA($I$6:Q$6)</f>
        <v>2034</v>
      </c>
      <c r="S7" s="599">
        <f>'0. Guide'!$A$30+COUNTA($I$6:R$6)</f>
        <v>2035</v>
      </c>
      <c r="T7" s="599">
        <f>'0. Guide'!$A$30+COUNTA($I$6:S$6)</f>
        <v>2036</v>
      </c>
      <c r="U7" s="599">
        <f>'0. Guide'!$A$30+COUNTA($I$6:T$6)</f>
        <v>2037</v>
      </c>
      <c r="V7" s="599">
        <f>'0. Guide'!$A$30+COUNTA($I$6:U$6)</f>
        <v>2038</v>
      </c>
      <c r="W7" s="599">
        <f>'0. Guide'!$A$30+COUNTA($I$6:V$6)</f>
        <v>2039</v>
      </c>
      <c r="X7" s="599">
        <f>'0. Guide'!$A$30+COUNTA($I$6:W$6)</f>
        <v>2040</v>
      </c>
      <c r="Y7" s="599">
        <f>'0. Guide'!$A$30+COUNTA($I$6:X$6)</f>
        <v>2041</v>
      </c>
      <c r="Z7" s="599">
        <f>'0. Guide'!$A$30+COUNTA($I$6:Y$6)</f>
        <v>2042</v>
      </c>
      <c r="AA7" s="599">
        <f>'0. Guide'!$A$30+COUNTA($I$6:Z$6)</f>
        <v>2043</v>
      </c>
      <c r="AB7" s="599">
        <f>'0. Guide'!$A$30+COUNTA($I$6:AA$6)</f>
        <v>2044</v>
      </c>
      <c r="AC7" s="599">
        <f>'0. Guide'!$A$30+COUNTA($I$6:AB$6)</f>
        <v>2045</v>
      </c>
      <c r="AD7" s="599">
        <f>'0. Guide'!$A$30+COUNTA($I$6:AC$6)</f>
        <v>2046</v>
      </c>
      <c r="AE7" s="599">
        <f>'0. Guide'!$A$30+COUNTA($I$6:AD$6)</f>
        <v>2047</v>
      </c>
      <c r="AF7" s="599">
        <f>'0. Guide'!$A$30+COUNTA($I$6:AE$6)</f>
        <v>2048</v>
      </c>
      <c r="AG7" s="599">
        <f>'0. Guide'!$A$30+COUNTA($I$6:AF$6)</f>
        <v>2049</v>
      </c>
      <c r="AH7" s="599">
        <f>'0. Guide'!$A$30+COUNTA($I$6:AG$6)</f>
        <v>2050</v>
      </c>
      <c r="AI7" s="599">
        <f>'0. Guide'!$A$30+COUNTA($I$6:AH$6)</f>
        <v>2051</v>
      </c>
      <c r="AJ7" s="599">
        <f>'0. Guide'!$A$30+COUNTA($I$6:AI$6)</f>
        <v>2052</v>
      </c>
      <c r="AK7" s="599">
        <f>'0. Guide'!$A$30+COUNTA($I$6:AJ$6)</f>
        <v>2053</v>
      </c>
      <c r="AL7" s="599">
        <f>'0. Guide'!$A$30+COUNTA($I$6:AK$6)</f>
        <v>2054</v>
      </c>
      <c r="AM7" s="599">
        <f>'0. Guide'!$A$30+COUNTA($I$6:AL$6)</f>
        <v>2055</v>
      </c>
      <c r="AN7" s="599">
        <f>'0. Guide'!$A$30+COUNTA($I$6:AM$6)</f>
        <v>2056</v>
      </c>
      <c r="AO7" s="599">
        <f>'0. Guide'!$A$30+COUNTA($I$6:AN$6)</f>
        <v>2057</v>
      </c>
      <c r="AP7" s="599">
        <f>'0. Guide'!$A$30+COUNTA($I$6:AO$6)</f>
        <v>2058</v>
      </c>
      <c r="AQ7" s="599">
        <f>'0. Guide'!$A$30+COUNTA($I$6:AP$6)</f>
        <v>2059</v>
      </c>
      <c r="AR7" s="599">
        <f>'0. Guide'!$A$30+COUNTA($I$6:AQ$6)</f>
        <v>2060</v>
      </c>
      <c r="AS7" s="599">
        <f>'0. Guide'!$A$30+COUNTA($I$6:AR$6)</f>
        <v>2061</v>
      </c>
      <c r="AT7" s="599">
        <f>'0. Guide'!$A$30+COUNTA($I$6:AS$6)</f>
        <v>2062</v>
      </c>
      <c r="AU7" s="599">
        <f>'0. Guide'!$A$30+COUNTA($I$6:AT$6)</f>
        <v>2063</v>
      </c>
      <c r="AV7" s="599">
        <f>'0. Guide'!$A$30+COUNTA($I$6:AU$6)</f>
        <v>2064</v>
      </c>
      <c r="AW7" s="599">
        <f>'0. Guide'!$A$30+COUNTA($I$6:AV$6)</f>
        <v>2065</v>
      </c>
      <c r="AX7" s="599">
        <f>'0. Guide'!$A$30+COUNTA($I$6:AW$6)</f>
        <v>2066</v>
      </c>
      <c r="AY7" s="599">
        <f>'0. Guide'!$A$30+COUNTA($I$6:AX$6)</f>
        <v>2067</v>
      </c>
      <c r="AZ7" s="599">
        <f>'0. Guide'!$A$30+COUNTA($I$6:AY$6)</f>
        <v>2068</v>
      </c>
      <c r="BA7" s="599">
        <f>'0. Guide'!$A$30+COUNTA($I$6:AZ$6)</f>
        <v>2069</v>
      </c>
      <c r="BB7" s="599">
        <f>'0. Guide'!$A$30+COUNTA($I$6:BA$6)</f>
        <v>2070</v>
      </c>
      <c r="BC7" s="599">
        <f>'0. Guide'!$A$30+COUNTA($I$6:BB$6)</f>
        <v>2071</v>
      </c>
      <c r="BD7" s="599">
        <f>'0. Guide'!$A$30+COUNTA($I$6:BC$6)</f>
        <v>2072</v>
      </c>
      <c r="BE7" s="599">
        <f>'0. Guide'!$A$30+COUNTA($I$6:BD$6)</f>
        <v>2073</v>
      </c>
      <c r="BF7" s="599">
        <f>'0. Guide'!$A$30+COUNTA($I$6:BE$6)</f>
        <v>2074</v>
      </c>
      <c r="BG7" s="599">
        <f>'0. Guide'!$A$30+COUNTA($I$6:BF$6)</f>
        <v>2075</v>
      </c>
      <c r="BH7" s="599">
        <f>'0. Guide'!$A$30+COUNTA($I$6:BG$6)</f>
        <v>2076</v>
      </c>
      <c r="BI7" s="599">
        <f>'0. Guide'!$A$30+COUNTA($I$6:BH$6)</f>
        <v>2077</v>
      </c>
      <c r="BJ7" s="599">
        <f>'0. Guide'!$A$30+COUNTA($I$6:BI$6)</f>
        <v>2078</v>
      </c>
      <c r="BK7" s="599">
        <f>'0. Guide'!$A$30+COUNTA($I$6:BJ$6)</f>
        <v>2079</v>
      </c>
      <c r="BL7" s="599">
        <f>'0. Guide'!$A$30+COUNTA($I$6:BK$6)</f>
        <v>2080</v>
      </c>
      <c r="BM7" s="599">
        <f>'0. Guide'!$A$30+COUNTA($I$6:BL$6)</f>
        <v>2081</v>
      </c>
      <c r="BN7" s="599">
        <f>'0. Guide'!$A$30+COUNTA($I$6:BM$6)</f>
        <v>2082</v>
      </c>
      <c r="BO7" s="599">
        <f>'0. Guide'!$A$30+COUNTA($I$6:BN$6)</f>
        <v>2083</v>
      </c>
      <c r="BP7" s="599">
        <f>'0. Guide'!$A$30+COUNTA($I$6:BO$6)</f>
        <v>2084</v>
      </c>
      <c r="BQ7" s="599">
        <f>'0. Guide'!$A$30+COUNTA($I$6:BP$6)</f>
        <v>2085</v>
      </c>
      <c r="BR7" s="599">
        <f>'0. Guide'!$A$30+COUNTA($I$6:BQ$6)</f>
        <v>2086</v>
      </c>
      <c r="BS7" s="599">
        <f>'0. Guide'!$A$30+COUNTA($I$6:BR$6)</f>
        <v>2087</v>
      </c>
      <c r="BT7" s="599">
        <f>'0. Guide'!$A$30+COUNTA($I$6:BS$6)</f>
        <v>2088</v>
      </c>
      <c r="BU7" s="599">
        <f>'0. Guide'!$A$30+COUNTA($I$6:BT$6)</f>
        <v>2089</v>
      </c>
    </row>
    <row r="8" spans="1:73" s="2" customFormat="1" x14ac:dyDescent="0.35">
      <c r="A8" s="35" t="s">
        <v>569</v>
      </c>
      <c r="B8" s="139"/>
      <c r="C8" s="167"/>
      <c r="D8" s="167"/>
      <c r="E8" s="33"/>
      <c r="F8" s="39"/>
      <c r="G8" s="39"/>
      <c r="H8" s="39"/>
      <c r="I8" s="39"/>
      <c r="J8" s="39"/>
      <c r="K8" s="39"/>
      <c r="L8" s="39"/>
      <c r="M8" s="39"/>
      <c r="N8" s="39"/>
      <c r="O8" s="39"/>
      <c r="P8" s="39"/>
      <c r="Q8" s="39"/>
      <c r="R8" s="39"/>
      <c r="S8" s="39"/>
      <c r="T8" s="39"/>
      <c r="U8" s="39"/>
      <c r="V8" s="39"/>
      <c r="W8" s="39"/>
      <c r="X8" s="39"/>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row>
    <row r="9" spans="1:73" x14ac:dyDescent="0.35">
      <c r="A9" s="130"/>
      <c r="B9" s="147"/>
    </row>
    <row r="10" spans="1:73" s="2" customFormat="1" x14ac:dyDescent="0.35">
      <c r="A10" s="36" t="s">
        <v>559</v>
      </c>
      <c r="B10" s="140" t="s">
        <v>262</v>
      </c>
      <c r="C10" s="168"/>
      <c r="D10" s="168"/>
      <c r="E10" s="19" t="str">
        <f>IF(ABS(SUM(F10:BU10))&lt;(10^-1), "OK", "CHECK")</f>
        <v>OK</v>
      </c>
      <c r="F10" s="41" t="str">
        <f>IF(SUM('2. P&amp;L'!F13:F15)=0,"",'2. P&amp;L'!F12-SUM('2. P&amp;L'!F13:F15))</f>
        <v/>
      </c>
      <c r="G10" s="41" t="str">
        <f>IF(SUM('2. P&amp;L'!G13:G15)=0,"",'2. P&amp;L'!G12-SUM('2. P&amp;L'!G13:G15))</f>
        <v/>
      </c>
      <c r="H10" s="41" t="str">
        <f>IF(SUM('2. P&amp;L'!H13:H15)=0,"",'2. P&amp;L'!H12-SUM('2. P&amp;L'!H13:H15))</f>
        <v/>
      </c>
      <c r="I10" s="41" t="str">
        <f>IF(SUM('2. P&amp;L'!I13:I15)=0,"",'2. P&amp;L'!I12-SUM('2. P&amp;L'!I13:I15))</f>
        <v/>
      </c>
      <c r="J10" s="41" t="str">
        <f>IF(SUM('2. P&amp;L'!J13:J15)=0,"",'2. P&amp;L'!J12-SUM('2. P&amp;L'!J13:J15))</f>
        <v/>
      </c>
      <c r="K10" s="41" t="str">
        <f>IF(SUM('2. P&amp;L'!K13:K15)=0,"",'2. P&amp;L'!K12-SUM('2. P&amp;L'!K13:K15))</f>
        <v/>
      </c>
      <c r="L10" s="41" t="str">
        <f>IF(SUM('2. P&amp;L'!L13:L15)=0,"",'2. P&amp;L'!L12-SUM('2. P&amp;L'!L13:L15))</f>
        <v/>
      </c>
      <c r="M10" s="41" t="str">
        <f>IF(SUM('2. P&amp;L'!M13:M15)=0,"",'2. P&amp;L'!M12-SUM('2. P&amp;L'!M13:M15))</f>
        <v/>
      </c>
      <c r="N10" s="41" t="str">
        <f>IF(SUM('2. P&amp;L'!N13:N15)=0,"",'2. P&amp;L'!N12-SUM('2. P&amp;L'!N13:N15))</f>
        <v/>
      </c>
      <c r="O10" s="41" t="str">
        <f>IF(SUM('2. P&amp;L'!O13:O15)=0,"",'2. P&amp;L'!O12-SUM('2. P&amp;L'!O13:O15))</f>
        <v/>
      </c>
      <c r="P10" s="41" t="str">
        <f>IF(SUM('2. P&amp;L'!P13:P15)=0,"",'2. P&amp;L'!P12-SUM('2. P&amp;L'!P13:P15))</f>
        <v/>
      </c>
      <c r="Q10" s="41" t="str">
        <f>IF(SUM('2. P&amp;L'!Q13:Q15)=0,"",'2. P&amp;L'!Q12-SUM('2. P&amp;L'!Q13:Q15))</f>
        <v/>
      </c>
      <c r="R10" s="41" t="str">
        <f>IF(SUM('2. P&amp;L'!R13:R15)=0,"",'2. P&amp;L'!R12-SUM('2. P&amp;L'!R13:R15))</f>
        <v/>
      </c>
      <c r="S10" s="41" t="str">
        <f>IF(SUM('2. P&amp;L'!S13:S15)=0,"",'2. P&amp;L'!S12-SUM('2. P&amp;L'!S13:S15))</f>
        <v/>
      </c>
      <c r="T10" s="41" t="str">
        <f>IF(SUM('2. P&amp;L'!T13:T15)=0,"",'2. P&amp;L'!T12-SUM('2. P&amp;L'!T13:T15))</f>
        <v/>
      </c>
      <c r="U10" s="41" t="str">
        <f>IF(SUM('2. P&amp;L'!U13:U15)=0,"",'2. P&amp;L'!U12-SUM('2. P&amp;L'!U13:U15))</f>
        <v/>
      </c>
      <c r="V10" s="41" t="str">
        <f>IF(SUM('2. P&amp;L'!V13:V15)=0,"",'2. P&amp;L'!V12-SUM('2. P&amp;L'!V13:V15))</f>
        <v/>
      </c>
      <c r="W10" s="41" t="str">
        <f>IF(SUM('2. P&amp;L'!W13:W15)=0,"",'2. P&amp;L'!W12-SUM('2. P&amp;L'!W13:W15))</f>
        <v/>
      </c>
      <c r="X10" s="41" t="str">
        <f>IF(SUM('2. P&amp;L'!X13:X15)=0,"",'2. P&amp;L'!X12-SUM('2. P&amp;L'!X13:X15))</f>
        <v/>
      </c>
      <c r="Y10" s="41" t="str">
        <f>IF(SUM('2. P&amp;L'!Y13:Y15)=0,"",'2. P&amp;L'!Y12-SUM('2. P&amp;L'!Y13:Y15))</f>
        <v/>
      </c>
      <c r="Z10" s="41" t="str">
        <f>IF(SUM('2. P&amp;L'!Z13:Z15)=0,"",'2. P&amp;L'!Z12-SUM('2. P&amp;L'!Z13:Z15))</f>
        <v/>
      </c>
      <c r="AA10" s="41" t="str">
        <f>IF(SUM('2. P&amp;L'!AA13:AA15)=0,"",'2. P&amp;L'!AA12-SUM('2. P&amp;L'!AA13:AA15))</f>
        <v/>
      </c>
      <c r="AB10" s="41" t="str">
        <f>IF(SUM('2. P&amp;L'!AB13:AB15)=0,"",'2. P&amp;L'!AB12-SUM('2. P&amp;L'!AB13:AB15))</f>
        <v/>
      </c>
      <c r="AC10" s="41" t="str">
        <f>IF(SUM('2. P&amp;L'!AC13:AC15)=0,"",'2. P&amp;L'!AC12-SUM('2. P&amp;L'!AC13:AC15))</f>
        <v/>
      </c>
      <c r="AD10" s="41" t="str">
        <f>IF(SUM('2. P&amp;L'!AD13:AD15)=0,"",'2. P&amp;L'!AD12-SUM('2. P&amp;L'!AD13:AD15))</f>
        <v/>
      </c>
      <c r="AE10" s="41" t="str">
        <f>IF(SUM('2. P&amp;L'!AE13:AE15)=0,"",'2. P&amp;L'!AE12-SUM('2. P&amp;L'!AE13:AE15))</f>
        <v/>
      </c>
      <c r="AF10" s="41" t="str">
        <f>IF(SUM('2. P&amp;L'!AF13:AF15)=0,"",'2. P&amp;L'!AF12-SUM('2. P&amp;L'!AF13:AF15))</f>
        <v/>
      </c>
      <c r="AG10" s="41" t="str">
        <f>IF(SUM('2. P&amp;L'!AG13:AG15)=0,"",'2. P&amp;L'!AG12-SUM('2. P&amp;L'!AG13:AG15))</f>
        <v/>
      </c>
      <c r="AH10" s="41" t="str">
        <f>IF(SUM('2. P&amp;L'!AH13:AH15)=0,"",'2. P&amp;L'!AH12-SUM('2. P&amp;L'!AH13:AH15))</f>
        <v/>
      </c>
      <c r="AI10" s="41" t="str">
        <f>IF(SUM('2. P&amp;L'!AI13:AI15)=0,"",'2. P&amp;L'!AI12-SUM('2. P&amp;L'!AI13:AI15))</f>
        <v/>
      </c>
      <c r="AJ10" s="41" t="str">
        <f>IF(SUM('2. P&amp;L'!AJ13:AJ15)=0,"",'2. P&amp;L'!AJ12-SUM('2. P&amp;L'!AJ13:AJ15))</f>
        <v/>
      </c>
      <c r="AK10" s="41" t="str">
        <f>IF(SUM('2. P&amp;L'!AK13:AK15)=0,"",'2. P&amp;L'!AK12-SUM('2. P&amp;L'!AK13:AK15))</f>
        <v/>
      </c>
      <c r="AL10" s="41" t="str">
        <f>IF(SUM('2. P&amp;L'!AL13:AL15)=0,"",'2. P&amp;L'!AL12-SUM('2. P&amp;L'!AL13:AL15))</f>
        <v/>
      </c>
      <c r="AM10" s="41" t="str">
        <f>IF(SUM('2. P&amp;L'!AM13:AM15)=0,"",'2. P&amp;L'!AM12-SUM('2. P&amp;L'!AM13:AM15))</f>
        <v/>
      </c>
      <c r="AN10" s="41" t="str">
        <f>IF(SUM('2. P&amp;L'!AN13:AN15)=0,"",'2. P&amp;L'!AN12-SUM('2. P&amp;L'!AN13:AN15))</f>
        <v/>
      </c>
      <c r="AO10" s="41" t="str">
        <f>IF(SUM('2. P&amp;L'!AO13:AO15)=0,"",'2. P&amp;L'!AO12-SUM('2. P&amp;L'!AO13:AO15))</f>
        <v/>
      </c>
      <c r="AP10" s="41" t="str">
        <f>IF(SUM('2. P&amp;L'!AP13:AP15)=0,"",'2. P&amp;L'!AP12-SUM('2. P&amp;L'!AP13:AP15))</f>
        <v/>
      </c>
      <c r="AQ10" s="41" t="str">
        <f>IF(SUM('2. P&amp;L'!AQ13:AQ15)=0,"",'2. P&amp;L'!AQ12-SUM('2. P&amp;L'!AQ13:AQ15))</f>
        <v/>
      </c>
      <c r="AR10" s="41" t="str">
        <f>IF(SUM('2. P&amp;L'!AR13:AR15)=0,"",'2. P&amp;L'!AR12-SUM('2. P&amp;L'!AR13:AR15))</f>
        <v/>
      </c>
      <c r="AS10" s="41" t="str">
        <f>IF(SUM('2. P&amp;L'!AS13:AS15)=0,"",'2. P&amp;L'!AS12-SUM('2. P&amp;L'!AS13:AS15))</f>
        <v/>
      </c>
      <c r="AT10" s="41" t="str">
        <f>IF(SUM('2. P&amp;L'!AT13:AT15)=0,"",'2. P&amp;L'!AT12-SUM('2. P&amp;L'!AT13:AT15))</f>
        <v/>
      </c>
      <c r="AU10" s="41" t="str">
        <f>IF(SUM('2. P&amp;L'!AU13:AU15)=0,"",'2. P&amp;L'!AU12-SUM('2. P&amp;L'!AU13:AU15))</f>
        <v/>
      </c>
      <c r="AV10" s="41" t="str">
        <f>IF(SUM('2. P&amp;L'!AV13:AV15)=0,"",'2. P&amp;L'!AV12-SUM('2. P&amp;L'!AV13:AV15))</f>
        <v/>
      </c>
      <c r="AW10" s="41" t="str">
        <f>IF(SUM('2. P&amp;L'!AW13:AW15)=0,"",'2. P&amp;L'!AW12-SUM('2. P&amp;L'!AW13:AW15))</f>
        <v/>
      </c>
      <c r="AX10" s="41" t="str">
        <f>IF(SUM('2. P&amp;L'!AX13:AX15)=0,"",'2. P&amp;L'!AX12-SUM('2. P&amp;L'!AX13:AX15))</f>
        <v/>
      </c>
      <c r="AY10" s="41" t="str">
        <f>IF(SUM('2. P&amp;L'!AY13:AY15)=0,"",'2. P&amp;L'!AY12-SUM('2. P&amp;L'!AY13:AY15))</f>
        <v/>
      </c>
      <c r="AZ10" s="41" t="str">
        <f>IF(SUM('2. P&amp;L'!AZ13:AZ15)=0,"",'2. P&amp;L'!AZ12-SUM('2. P&amp;L'!AZ13:AZ15))</f>
        <v/>
      </c>
      <c r="BA10" s="41" t="str">
        <f>IF(SUM('2. P&amp;L'!BA13:BA15)=0,"",'2. P&amp;L'!BA12-SUM('2. P&amp;L'!BA13:BA15))</f>
        <v/>
      </c>
      <c r="BB10" s="41" t="str">
        <f>IF(SUM('2. P&amp;L'!BB13:BB15)=0,"",'2. P&amp;L'!BB12-SUM('2. P&amp;L'!BB13:BB15))</f>
        <v/>
      </c>
      <c r="BC10" s="41" t="str">
        <f>IF(SUM('2. P&amp;L'!BC13:BC15)=0,"",'2. P&amp;L'!BC12-SUM('2. P&amp;L'!BC13:BC15))</f>
        <v/>
      </c>
      <c r="BD10" s="41" t="str">
        <f>IF(SUM('2. P&amp;L'!BD13:BD15)=0,"",'2. P&amp;L'!BD12-SUM('2. P&amp;L'!BD13:BD15))</f>
        <v/>
      </c>
      <c r="BE10" s="41" t="str">
        <f>IF(SUM('2. P&amp;L'!BE13:BE15)=0,"",'2. P&amp;L'!BE12-SUM('2. P&amp;L'!BE13:BE15))</f>
        <v/>
      </c>
      <c r="BF10" s="41" t="str">
        <f>IF(SUM('2. P&amp;L'!BF13:BF15)=0,"",'2. P&amp;L'!BF12-SUM('2. P&amp;L'!BF13:BF15))</f>
        <v/>
      </c>
      <c r="BG10" s="41" t="str">
        <f>IF(SUM('2. P&amp;L'!BG13:BG15)=0,"",'2. P&amp;L'!BG12-SUM('2. P&amp;L'!BG13:BG15))</f>
        <v/>
      </c>
      <c r="BH10" s="41" t="str">
        <f>IF(SUM('2. P&amp;L'!BH13:BH15)=0,"",'2. P&amp;L'!BH12-SUM('2. P&amp;L'!BH13:BH15))</f>
        <v/>
      </c>
      <c r="BI10" s="41" t="str">
        <f>IF(SUM('2. P&amp;L'!BI13:BI15)=0,"",'2. P&amp;L'!BI12-SUM('2. P&amp;L'!BI13:BI15))</f>
        <v/>
      </c>
      <c r="BJ10" s="41" t="str">
        <f>IF(SUM('2. P&amp;L'!BJ13:BJ15)=0,"",'2. P&amp;L'!BJ12-SUM('2. P&amp;L'!BJ13:BJ15))</f>
        <v/>
      </c>
      <c r="BK10" s="41" t="str">
        <f>IF(SUM('2. P&amp;L'!BK13:BK15)=0,"",'2. P&amp;L'!BK12-SUM('2. P&amp;L'!BK13:BK15))</f>
        <v/>
      </c>
      <c r="BL10" s="41" t="str">
        <f>IF(SUM('2. P&amp;L'!BL13:BL15)=0,"",'2. P&amp;L'!BL12-SUM('2. P&amp;L'!BL13:BL15))</f>
        <v/>
      </c>
      <c r="BM10" s="41" t="str">
        <f>IF(SUM('2. P&amp;L'!BM13:BM15)=0,"",'2. P&amp;L'!BM12-SUM('2. P&amp;L'!BM13:BM15))</f>
        <v/>
      </c>
      <c r="BN10" s="41" t="str">
        <f>IF(SUM('2. P&amp;L'!BN13:BN15)=0,"",'2. P&amp;L'!BN12-SUM('2. P&amp;L'!BN13:BN15))</f>
        <v/>
      </c>
      <c r="BO10" s="41" t="str">
        <f>IF(SUM('2. P&amp;L'!BO13:BO15)=0,"",'2. P&amp;L'!BO12-SUM('2. P&amp;L'!BO13:BO15))</f>
        <v/>
      </c>
      <c r="BP10" s="41" t="str">
        <f>IF(SUM('2. P&amp;L'!BP13:BP15)=0,"",'2. P&amp;L'!BP12-SUM('2. P&amp;L'!BP13:BP15))</f>
        <v/>
      </c>
      <c r="BQ10" s="41" t="str">
        <f>IF(SUM('2. P&amp;L'!BQ13:BQ15)=0,"",'2. P&amp;L'!BQ12-SUM('2. P&amp;L'!BQ13:BQ15))</f>
        <v/>
      </c>
      <c r="BR10" s="41" t="str">
        <f>IF(SUM('2. P&amp;L'!BR13:BR15)=0,"",'2. P&amp;L'!BR12-SUM('2. P&amp;L'!BR13:BR15))</f>
        <v/>
      </c>
      <c r="BS10" s="41" t="str">
        <f>IF(SUM('2. P&amp;L'!BS13:BS15)=0,"",'2. P&amp;L'!BS12-SUM('2. P&amp;L'!BS13:BS15))</f>
        <v/>
      </c>
      <c r="BT10" s="41" t="str">
        <f>IF(SUM('2. P&amp;L'!BT13:BT15)=0,"",'2. P&amp;L'!BT12-SUM('2. P&amp;L'!BT13:BT15))</f>
        <v/>
      </c>
      <c r="BU10" s="41" t="str">
        <f>IF(SUM('2. P&amp;L'!BU13:BU15)=0,"",'2. P&amp;L'!BU12-SUM('2. P&amp;L'!BU13:BU15))</f>
        <v/>
      </c>
    </row>
    <row r="11" spans="1:73" s="2" customFormat="1" x14ac:dyDescent="0.35">
      <c r="A11" s="36" t="s">
        <v>560</v>
      </c>
      <c r="B11" s="140" t="s">
        <v>262</v>
      </c>
      <c r="C11" s="168"/>
      <c r="D11" s="168"/>
      <c r="E11" s="19" t="str">
        <f>IF(ABS(SUM(F11:BU11))&lt;(10^-1), "OK", "CHECK")</f>
        <v>OK</v>
      </c>
      <c r="F11" s="41" t="str">
        <f>IF(SUM('2. P&amp;L'!F17:F19)=0,"",'2. P&amp;L'!F16-SUM('2. P&amp;L'!F17:F19))</f>
        <v/>
      </c>
      <c r="G11" s="41" t="str">
        <f>IF(SUM('2. P&amp;L'!G17:G19)=0,"",'2. P&amp;L'!G16-SUM('2. P&amp;L'!G17:G19))</f>
        <v/>
      </c>
      <c r="H11" s="41" t="str">
        <f>IF(SUM('2. P&amp;L'!H17:H19)=0,"",'2. P&amp;L'!H16-SUM('2. P&amp;L'!H17:H19))</f>
        <v/>
      </c>
      <c r="I11" s="41" t="str">
        <f>IF(SUM('2. P&amp;L'!I17:I19)=0,"",'2. P&amp;L'!I16-SUM('2. P&amp;L'!I17:I19))</f>
        <v/>
      </c>
      <c r="J11" s="41" t="str">
        <f>IF(SUM('2. P&amp;L'!J17:J19)=0,"",'2. P&amp;L'!J16-SUM('2. P&amp;L'!J17:J19))</f>
        <v/>
      </c>
      <c r="K11" s="41" t="str">
        <f>IF(SUM('2. P&amp;L'!K17:K19)=0,"",'2. P&amp;L'!K16-SUM('2. P&amp;L'!K17:K19))</f>
        <v/>
      </c>
      <c r="L11" s="41" t="str">
        <f>IF(SUM('2. P&amp;L'!L17:L19)=0,"",'2. P&amp;L'!L16-SUM('2. P&amp;L'!L17:L19))</f>
        <v/>
      </c>
      <c r="M11" s="41" t="str">
        <f>IF(SUM('2. P&amp;L'!M17:M19)=0,"",'2. P&amp;L'!M16-SUM('2. P&amp;L'!M17:M19))</f>
        <v/>
      </c>
      <c r="N11" s="41" t="str">
        <f>IF(SUM('2. P&amp;L'!N17:N19)=0,"",'2. P&amp;L'!N16-SUM('2. P&amp;L'!N17:N19))</f>
        <v/>
      </c>
      <c r="O11" s="41" t="str">
        <f>IF(SUM('2. P&amp;L'!O17:O19)=0,"",'2. P&amp;L'!O16-SUM('2. P&amp;L'!O17:O19))</f>
        <v/>
      </c>
      <c r="P11" s="41" t="str">
        <f>IF(SUM('2. P&amp;L'!P17:P19)=0,"",'2. P&amp;L'!P16-SUM('2. P&amp;L'!P17:P19))</f>
        <v/>
      </c>
      <c r="Q11" s="41" t="str">
        <f>IF(SUM('2. P&amp;L'!Q17:Q19)=0,"",'2. P&amp;L'!Q16-SUM('2. P&amp;L'!Q17:Q19))</f>
        <v/>
      </c>
      <c r="R11" s="41" t="str">
        <f>IF(SUM('2. P&amp;L'!R17:R19)=0,"",'2. P&amp;L'!R16-SUM('2. P&amp;L'!R17:R19))</f>
        <v/>
      </c>
      <c r="S11" s="41" t="str">
        <f>IF(SUM('2. P&amp;L'!S17:S19)=0,"",'2. P&amp;L'!S16-SUM('2. P&amp;L'!S17:S19))</f>
        <v/>
      </c>
      <c r="T11" s="41" t="str">
        <f>IF(SUM('2. P&amp;L'!T17:T19)=0,"",'2. P&amp;L'!T16-SUM('2. P&amp;L'!T17:T19))</f>
        <v/>
      </c>
      <c r="U11" s="41" t="str">
        <f>IF(SUM('2. P&amp;L'!U17:U19)=0,"",'2. P&amp;L'!U16-SUM('2. P&amp;L'!U17:U19))</f>
        <v/>
      </c>
      <c r="V11" s="41" t="str">
        <f>IF(SUM('2. P&amp;L'!V17:V19)=0,"",'2. P&amp;L'!V16-SUM('2. P&amp;L'!V17:V19))</f>
        <v/>
      </c>
      <c r="W11" s="41" t="str">
        <f>IF(SUM('2. P&amp;L'!W17:W19)=0,"",'2. P&amp;L'!W16-SUM('2. P&amp;L'!W17:W19))</f>
        <v/>
      </c>
      <c r="X11" s="41" t="str">
        <f>IF(SUM('2. P&amp;L'!X17:X19)=0,"",'2. P&amp;L'!X16-SUM('2. P&amp;L'!X17:X19))</f>
        <v/>
      </c>
      <c r="Y11" s="41" t="str">
        <f>IF(SUM('2. P&amp;L'!Y17:Y19)=0,"",'2. P&amp;L'!Y16-SUM('2. P&amp;L'!Y17:Y19))</f>
        <v/>
      </c>
      <c r="Z11" s="41" t="str">
        <f>IF(SUM('2. P&amp;L'!Z17:Z19)=0,"",'2. P&amp;L'!Z16-SUM('2. P&amp;L'!Z17:Z19))</f>
        <v/>
      </c>
      <c r="AA11" s="41" t="str">
        <f>IF(SUM('2. P&amp;L'!AA17:AA19)=0,"",'2. P&amp;L'!AA16-SUM('2. P&amp;L'!AA17:AA19))</f>
        <v/>
      </c>
      <c r="AB11" s="41" t="str">
        <f>IF(SUM('2. P&amp;L'!AB17:AB19)=0,"",'2. P&amp;L'!AB16-SUM('2. P&amp;L'!AB17:AB19))</f>
        <v/>
      </c>
      <c r="AC11" s="41" t="str">
        <f>IF(SUM('2. P&amp;L'!AC17:AC19)=0,"",'2. P&amp;L'!AC16-SUM('2. P&amp;L'!AC17:AC19))</f>
        <v/>
      </c>
      <c r="AD11" s="41" t="str">
        <f>IF(SUM('2. P&amp;L'!AD17:AD19)=0,"",'2. P&amp;L'!AD16-SUM('2. P&amp;L'!AD17:AD19))</f>
        <v/>
      </c>
      <c r="AE11" s="41" t="str">
        <f>IF(SUM('2. P&amp;L'!AE17:AE19)=0,"",'2. P&amp;L'!AE16-SUM('2. P&amp;L'!AE17:AE19))</f>
        <v/>
      </c>
      <c r="AF11" s="41" t="str">
        <f>IF(SUM('2. P&amp;L'!AF17:AF19)=0,"",'2. P&amp;L'!AF16-SUM('2. P&amp;L'!AF17:AF19))</f>
        <v/>
      </c>
      <c r="AG11" s="41" t="str">
        <f>IF(SUM('2. P&amp;L'!AG17:AG19)=0,"",'2. P&amp;L'!AG16-SUM('2. P&amp;L'!AG17:AG19))</f>
        <v/>
      </c>
      <c r="AH11" s="41" t="str">
        <f>IF(SUM('2. P&amp;L'!AH17:AH19)=0,"",'2. P&amp;L'!AH16-SUM('2. P&amp;L'!AH17:AH19))</f>
        <v/>
      </c>
      <c r="AI11" s="41" t="str">
        <f>IF(SUM('2. P&amp;L'!AI17:AI19)=0,"",'2. P&amp;L'!AI16-SUM('2. P&amp;L'!AI17:AI19))</f>
        <v/>
      </c>
      <c r="AJ11" s="41" t="str">
        <f>IF(SUM('2. P&amp;L'!AJ17:AJ19)=0,"",'2. P&amp;L'!AJ16-SUM('2. P&amp;L'!AJ17:AJ19))</f>
        <v/>
      </c>
      <c r="AK11" s="41" t="str">
        <f>IF(SUM('2. P&amp;L'!AK17:AK19)=0,"",'2. P&amp;L'!AK16-SUM('2. P&amp;L'!AK17:AK19))</f>
        <v/>
      </c>
      <c r="AL11" s="41" t="str">
        <f>IF(SUM('2. P&amp;L'!AL17:AL19)=0,"",'2. P&amp;L'!AL16-SUM('2. P&amp;L'!AL17:AL19))</f>
        <v/>
      </c>
      <c r="AM11" s="41" t="str">
        <f>IF(SUM('2. P&amp;L'!AM17:AM19)=0,"",'2. P&amp;L'!AM16-SUM('2. P&amp;L'!AM17:AM19))</f>
        <v/>
      </c>
      <c r="AN11" s="41" t="str">
        <f>IF(SUM('2. P&amp;L'!AN17:AN19)=0,"",'2. P&amp;L'!AN16-SUM('2. P&amp;L'!AN17:AN19))</f>
        <v/>
      </c>
      <c r="AO11" s="41" t="str">
        <f>IF(SUM('2. P&amp;L'!AO17:AO19)=0,"",'2. P&amp;L'!AO16-SUM('2. P&amp;L'!AO17:AO19))</f>
        <v/>
      </c>
      <c r="AP11" s="41" t="str">
        <f>IF(SUM('2. P&amp;L'!AP17:AP19)=0,"",'2. P&amp;L'!AP16-SUM('2. P&amp;L'!AP17:AP19))</f>
        <v/>
      </c>
      <c r="AQ11" s="41" t="str">
        <f>IF(SUM('2. P&amp;L'!AQ17:AQ19)=0,"",'2. P&amp;L'!AQ16-SUM('2. P&amp;L'!AQ17:AQ19))</f>
        <v/>
      </c>
      <c r="AR11" s="41" t="str">
        <f>IF(SUM('2. P&amp;L'!AR17:AR19)=0,"",'2. P&amp;L'!AR16-SUM('2. P&amp;L'!AR17:AR19))</f>
        <v/>
      </c>
      <c r="AS11" s="41" t="str">
        <f>IF(SUM('2. P&amp;L'!AS17:AS19)=0,"",'2. P&amp;L'!AS16-SUM('2. P&amp;L'!AS17:AS19))</f>
        <v/>
      </c>
      <c r="AT11" s="41" t="str">
        <f>IF(SUM('2. P&amp;L'!AT17:AT19)=0,"",'2. P&amp;L'!AT16-SUM('2. P&amp;L'!AT17:AT19))</f>
        <v/>
      </c>
      <c r="AU11" s="41" t="str">
        <f>IF(SUM('2. P&amp;L'!AU17:AU19)=0,"",'2. P&amp;L'!AU16-SUM('2. P&amp;L'!AU17:AU19))</f>
        <v/>
      </c>
      <c r="AV11" s="41" t="str">
        <f>IF(SUM('2. P&amp;L'!AV17:AV19)=0,"",'2. P&amp;L'!AV16-SUM('2. P&amp;L'!AV17:AV19))</f>
        <v/>
      </c>
      <c r="AW11" s="41" t="str">
        <f>IF(SUM('2. P&amp;L'!AW17:AW19)=0,"",'2. P&amp;L'!AW16-SUM('2. P&amp;L'!AW17:AW19))</f>
        <v/>
      </c>
      <c r="AX11" s="41" t="str">
        <f>IF(SUM('2. P&amp;L'!AX17:AX19)=0,"",'2. P&amp;L'!AX16-SUM('2. P&amp;L'!AX17:AX19))</f>
        <v/>
      </c>
      <c r="AY11" s="41" t="str">
        <f>IF(SUM('2. P&amp;L'!AY17:AY19)=0,"",'2. P&amp;L'!AY16-SUM('2. P&amp;L'!AY17:AY19))</f>
        <v/>
      </c>
      <c r="AZ11" s="41" t="str">
        <f>IF(SUM('2. P&amp;L'!AZ17:AZ19)=0,"",'2. P&amp;L'!AZ16-SUM('2. P&amp;L'!AZ17:AZ19))</f>
        <v/>
      </c>
      <c r="BA11" s="41" t="str">
        <f>IF(SUM('2. P&amp;L'!BA17:BA19)=0,"",'2. P&amp;L'!BA16-SUM('2. P&amp;L'!BA17:BA19))</f>
        <v/>
      </c>
      <c r="BB11" s="41" t="str">
        <f>IF(SUM('2. P&amp;L'!BB17:BB19)=0,"",'2. P&amp;L'!BB16-SUM('2. P&amp;L'!BB17:BB19))</f>
        <v/>
      </c>
      <c r="BC11" s="41" t="str">
        <f>IF(SUM('2. P&amp;L'!BC17:BC19)=0,"",'2. P&amp;L'!BC16-SUM('2. P&amp;L'!BC17:BC19))</f>
        <v/>
      </c>
      <c r="BD11" s="41" t="str">
        <f>IF(SUM('2. P&amp;L'!BD17:BD19)=0,"",'2. P&amp;L'!BD16-SUM('2. P&amp;L'!BD17:BD19))</f>
        <v/>
      </c>
      <c r="BE11" s="41" t="str">
        <f>IF(SUM('2. P&amp;L'!BE17:BE19)=0,"",'2. P&amp;L'!BE16-SUM('2. P&amp;L'!BE17:BE19))</f>
        <v/>
      </c>
      <c r="BF11" s="41" t="str">
        <f>IF(SUM('2. P&amp;L'!BF17:BF19)=0,"",'2. P&amp;L'!BF16-SUM('2. P&amp;L'!BF17:BF19))</f>
        <v/>
      </c>
      <c r="BG11" s="41" t="str">
        <f>IF(SUM('2. P&amp;L'!BG17:BG19)=0,"",'2. P&amp;L'!BG16-SUM('2. P&amp;L'!BG17:BG19))</f>
        <v/>
      </c>
      <c r="BH11" s="41" t="str">
        <f>IF(SUM('2. P&amp;L'!BH17:BH19)=0,"",'2. P&amp;L'!BH16-SUM('2. P&amp;L'!BH17:BH19))</f>
        <v/>
      </c>
      <c r="BI11" s="41" t="str">
        <f>IF(SUM('2. P&amp;L'!BI17:BI19)=0,"",'2. P&amp;L'!BI16-SUM('2. P&amp;L'!BI17:BI19))</f>
        <v/>
      </c>
      <c r="BJ11" s="41" t="str">
        <f>IF(SUM('2. P&amp;L'!BJ17:BJ19)=0,"",'2. P&amp;L'!BJ16-SUM('2. P&amp;L'!BJ17:BJ19))</f>
        <v/>
      </c>
      <c r="BK11" s="41" t="str">
        <f>IF(SUM('2. P&amp;L'!BK17:BK19)=0,"",'2. P&amp;L'!BK16-SUM('2. P&amp;L'!BK17:BK19))</f>
        <v/>
      </c>
      <c r="BL11" s="41" t="str">
        <f>IF(SUM('2. P&amp;L'!BL17:BL19)=0,"",'2. P&amp;L'!BL16-SUM('2. P&amp;L'!BL17:BL19))</f>
        <v/>
      </c>
      <c r="BM11" s="41" t="str">
        <f>IF(SUM('2. P&amp;L'!BM17:BM19)=0,"",'2. P&amp;L'!BM16-SUM('2. P&amp;L'!BM17:BM19))</f>
        <v/>
      </c>
      <c r="BN11" s="41" t="str">
        <f>IF(SUM('2. P&amp;L'!BN17:BN19)=0,"",'2. P&amp;L'!BN16-SUM('2. P&amp;L'!BN17:BN19))</f>
        <v/>
      </c>
      <c r="BO11" s="41" t="str">
        <f>IF(SUM('2. P&amp;L'!BO17:BO19)=0,"",'2. P&amp;L'!BO16-SUM('2. P&amp;L'!BO17:BO19))</f>
        <v/>
      </c>
      <c r="BP11" s="41" t="str">
        <f>IF(SUM('2. P&amp;L'!BP17:BP19)=0,"",'2. P&amp;L'!BP16-SUM('2. P&amp;L'!BP17:BP19))</f>
        <v/>
      </c>
      <c r="BQ11" s="41" t="str">
        <f>IF(SUM('2. P&amp;L'!BQ17:BQ19)=0,"",'2. P&amp;L'!BQ16-SUM('2. P&amp;L'!BQ17:BQ19))</f>
        <v/>
      </c>
      <c r="BR11" s="41" t="str">
        <f>IF(SUM('2. P&amp;L'!BR17:BR19)=0,"",'2. P&amp;L'!BR16-SUM('2. P&amp;L'!BR17:BR19))</f>
        <v/>
      </c>
      <c r="BS11" s="41" t="str">
        <f>IF(SUM('2. P&amp;L'!BS17:BS19)=0,"",'2. P&amp;L'!BS16-SUM('2. P&amp;L'!BS17:BS19))</f>
        <v/>
      </c>
      <c r="BT11" s="41" t="str">
        <f>IF(SUM('2. P&amp;L'!BT17:BT19)=0,"",'2. P&amp;L'!BT16-SUM('2. P&amp;L'!BT17:BT19))</f>
        <v/>
      </c>
      <c r="BU11" s="41" t="str">
        <f>IF(SUM('2. P&amp;L'!BU17:BU19)=0,"",'2. P&amp;L'!BU16-SUM('2. P&amp;L'!BU17:BU19))</f>
        <v/>
      </c>
    </row>
    <row r="12" spans="1:73" ht="15.6" thickBot="1" x14ac:dyDescent="0.4">
      <c r="A12" s="130"/>
      <c r="B12" s="147"/>
    </row>
    <row r="13" spans="1:73" s="2" customFormat="1" x14ac:dyDescent="0.35">
      <c r="A13" s="35" t="s">
        <v>249</v>
      </c>
      <c r="B13" s="139"/>
      <c r="C13" s="167"/>
      <c r="D13" s="167"/>
      <c r="E13" s="33"/>
      <c r="F13" s="39"/>
      <c r="G13" s="39"/>
      <c r="H13" s="39"/>
      <c r="I13" s="39"/>
      <c r="J13" s="39"/>
      <c r="K13" s="39"/>
      <c r="L13" s="39"/>
      <c r="M13" s="39"/>
      <c r="N13" s="39"/>
      <c r="O13" s="39"/>
      <c r="P13" s="39"/>
      <c r="Q13" s="39"/>
      <c r="R13" s="39"/>
      <c r="S13" s="39"/>
      <c r="T13" s="39"/>
      <c r="U13" s="39"/>
      <c r="V13" s="39"/>
      <c r="W13" s="39"/>
      <c r="X13" s="39"/>
      <c r="Y13" s="39"/>
      <c r="Z13" s="39"/>
      <c r="AA13" s="39"/>
      <c r="AB13" s="39"/>
      <c r="AC13" s="39"/>
      <c r="AD13" s="39"/>
      <c r="AE13" s="39"/>
      <c r="AF13" s="39"/>
      <c r="AG13" s="39"/>
      <c r="AH13" s="39"/>
      <c r="AI13" s="39"/>
      <c r="AJ13" s="39"/>
      <c r="AK13" s="39"/>
      <c r="AL13" s="39"/>
      <c r="AM13" s="39"/>
      <c r="AN13" s="39"/>
      <c r="AO13" s="39"/>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c r="BS13" s="39"/>
      <c r="BT13" s="39"/>
      <c r="BU13" s="39"/>
    </row>
    <row r="14" spans="1:73" x14ac:dyDescent="0.35">
      <c r="A14" s="130"/>
      <c r="B14" s="147"/>
    </row>
    <row r="15" spans="1:73" s="2" customFormat="1" x14ac:dyDescent="0.35">
      <c r="A15" s="36" t="s">
        <v>559</v>
      </c>
      <c r="B15" s="140" t="s">
        <v>262</v>
      </c>
      <c r="C15" s="168"/>
      <c r="D15" s="168"/>
      <c r="E15" s="19" t="str">
        <f t="shared" ref="E15:E20" si="0">IF(ABS(SUM(F15:BU15))&lt;(10^-1), "OK", "CHECK")</f>
        <v>OK</v>
      </c>
      <c r="F15" s="41" t="str">
        <f>IF(SUM('2. P&amp;L'!F39:F41)=0,"",'2. P&amp;L'!F38-SUM('2. P&amp;L'!F39:F41))</f>
        <v/>
      </c>
      <c r="G15" s="41" t="str">
        <f>IF(SUM('2. P&amp;L'!G39:G41)=0,"",'2. P&amp;L'!G38-SUM('2. P&amp;L'!G39:G41))</f>
        <v/>
      </c>
      <c r="H15" s="41" t="str">
        <f>IF(SUM('2. P&amp;L'!H39:H41)=0,"",'2. P&amp;L'!H38-SUM('2. P&amp;L'!H39:H41))</f>
        <v/>
      </c>
      <c r="I15" s="41" t="str">
        <f>IF(SUM('2. P&amp;L'!I39:I41)=0,"",'2. P&amp;L'!I38-SUM('2. P&amp;L'!I39:I41))</f>
        <v/>
      </c>
      <c r="J15" s="41" t="str">
        <f>IF(SUM('2. P&amp;L'!J39:J41)=0,"",'2. P&amp;L'!J38-SUM('2. P&amp;L'!J39:J41))</f>
        <v/>
      </c>
      <c r="K15" s="41" t="str">
        <f>IF(SUM('2. P&amp;L'!K39:K41)=0,"",'2. P&amp;L'!K38-SUM('2. P&amp;L'!K39:K41))</f>
        <v/>
      </c>
      <c r="L15" s="41" t="str">
        <f>IF(SUM('2. P&amp;L'!L39:L41)=0,"",'2. P&amp;L'!L38-SUM('2. P&amp;L'!L39:L41))</f>
        <v/>
      </c>
      <c r="M15" s="41" t="str">
        <f>IF(SUM('2. P&amp;L'!M39:M41)=0,"",'2. P&amp;L'!M38-SUM('2. P&amp;L'!M39:M41))</f>
        <v/>
      </c>
      <c r="N15" s="41" t="str">
        <f>IF(SUM('2. P&amp;L'!N39:N41)=0,"",'2. P&amp;L'!N38-SUM('2. P&amp;L'!N39:N41))</f>
        <v/>
      </c>
      <c r="O15" s="41" t="str">
        <f>IF(SUM('2. P&amp;L'!O39:O41)=0,"",'2. P&amp;L'!O38-SUM('2. P&amp;L'!O39:O41))</f>
        <v/>
      </c>
      <c r="P15" s="41" t="str">
        <f>IF(SUM('2. P&amp;L'!P39:P41)=0,"",'2. P&amp;L'!P38-SUM('2. P&amp;L'!P39:P41))</f>
        <v/>
      </c>
      <c r="Q15" s="41" t="str">
        <f>IF(SUM('2. P&amp;L'!Q39:Q41)=0,"",'2. P&amp;L'!Q38-SUM('2. P&amp;L'!Q39:Q41))</f>
        <v/>
      </c>
      <c r="R15" s="41" t="str">
        <f>IF(SUM('2. P&amp;L'!R39:R41)=0,"",'2. P&amp;L'!R38-SUM('2. P&amp;L'!R39:R41))</f>
        <v/>
      </c>
      <c r="S15" s="41" t="str">
        <f>IF(SUM('2. P&amp;L'!S39:S41)=0,"",'2. P&amp;L'!S38-SUM('2. P&amp;L'!S39:S41))</f>
        <v/>
      </c>
      <c r="T15" s="41" t="str">
        <f>IF(SUM('2. P&amp;L'!T39:T41)=0,"",'2. P&amp;L'!T38-SUM('2. P&amp;L'!T39:T41))</f>
        <v/>
      </c>
      <c r="U15" s="41" t="str">
        <f>IF(SUM('2. P&amp;L'!U39:U41)=0,"",'2. P&amp;L'!U38-SUM('2. P&amp;L'!U39:U41))</f>
        <v/>
      </c>
      <c r="V15" s="41" t="str">
        <f>IF(SUM('2. P&amp;L'!V39:V41)=0,"",'2. P&amp;L'!V38-SUM('2. P&amp;L'!V39:V41))</f>
        <v/>
      </c>
      <c r="W15" s="41" t="str">
        <f>IF(SUM('2. P&amp;L'!W39:W41)=0,"",'2. P&amp;L'!W38-SUM('2. P&amp;L'!W39:W41))</f>
        <v/>
      </c>
      <c r="X15" s="41" t="str">
        <f>IF(SUM('2. P&amp;L'!X39:X41)=0,"",'2. P&amp;L'!X38-SUM('2. P&amp;L'!X39:X41))</f>
        <v/>
      </c>
      <c r="Y15" s="41" t="str">
        <f>IF(SUM('2. P&amp;L'!Y39:Y41)=0,"",'2. P&amp;L'!Y38-SUM('2. P&amp;L'!Y39:Y41))</f>
        <v/>
      </c>
      <c r="Z15" s="41" t="str">
        <f>IF(SUM('2. P&amp;L'!Z39:Z41)=0,"",'2. P&amp;L'!Z38-SUM('2. P&amp;L'!Z39:Z41))</f>
        <v/>
      </c>
      <c r="AA15" s="41" t="str">
        <f>IF(SUM('2. P&amp;L'!AA39:AA41)=0,"",'2. P&amp;L'!AA38-SUM('2. P&amp;L'!AA39:AA41))</f>
        <v/>
      </c>
      <c r="AB15" s="41" t="str">
        <f>IF(SUM('2. P&amp;L'!AB39:AB41)=0,"",'2. P&amp;L'!AB38-SUM('2. P&amp;L'!AB39:AB41))</f>
        <v/>
      </c>
      <c r="AC15" s="41" t="str">
        <f>IF(SUM('2. P&amp;L'!AC39:AC41)=0,"",'2. P&amp;L'!AC38-SUM('2. P&amp;L'!AC39:AC41))</f>
        <v/>
      </c>
      <c r="AD15" s="41" t="str">
        <f>IF(SUM('2. P&amp;L'!AD39:AD41)=0,"",'2. P&amp;L'!AD38-SUM('2. P&amp;L'!AD39:AD41))</f>
        <v/>
      </c>
      <c r="AE15" s="41" t="str">
        <f>IF(SUM('2. P&amp;L'!AE39:AE41)=0,"",'2. P&amp;L'!AE38-SUM('2. P&amp;L'!AE39:AE41))</f>
        <v/>
      </c>
      <c r="AF15" s="41" t="str">
        <f>IF(SUM('2. P&amp;L'!AF39:AF41)=0,"",'2. P&amp;L'!AF38-SUM('2. P&amp;L'!AF39:AF41))</f>
        <v/>
      </c>
      <c r="AG15" s="41" t="str">
        <f>IF(SUM('2. P&amp;L'!AG39:AG41)=0,"",'2. P&amp;L'!AG38-SUM('2. P&amp;L'!AG39:AG41))</f>
        <v/>
      </c>
      <c r="AH15" s="41" t="str">
        <f>IF(SUM('2. P&amp;L'!AH39:AH41)=0,"",'2. P&amp;L'!AH38-SUM('2. P&amp;L'!AH39:AH41))</f>
        <v/>
      </c>
      <c r="AI15" s="41" t="str">
        <f>IF(SUM('2. P&amp;L'!AI39:AI41)=0,"",'2. P&amp;L'!AI38-SUM('2. P&amp;L'!AI39:AI41))</f>
        <v/>
      </c>
      <c r="AJ15" s="41" t="str">
        <f>IF(SUM('2. P&amp;L'!AJ39:AJ41)=0,"",'2. P&amp;L'!AJ38-SUM('2. P&amp;L'!AJ39:AJ41))</f>
        <v/>
      </c>
      <c r="AK15" s="41" t="str">
        <f>IF(SUM('2. P&amp;L'!AK39:AK41)=0,"",'2. P&amp;L'!AK38-SUM('2. P&amp;L'!AK39:AK41))</f>
        <v/>
      </c>
      <c r="AL15" s="41" t="str">
        <f>IF(SUM('2. P&amp;L'!AL39:AL41)=0,"",'2. P&amp;L'!AL38-SUM('2. P&amp;L'!AL39:AL41))</f>
        <v/>
      </c>
      <c r="AM15" s="41" t="str">
        <f>IF(SUM('2. P&amp;L'!AM39:AM41)=0,"",'2. P&amp;L'!AM38-SUM('2. P&amp;L'!AM39:AM41))</f>
        <v/>
      </c>
      <c r="AN15" s="41" t="str">
        <f>IF(SUM('2. P&amp;L'!AN39:AN41)=0,"",'2. P&amp;L'!AN38-SUM('2. P&amp;L'!AN39:AN41))</f>
        <v/>
      </c>
      <c r="AO15" s="41" t="str">
        <f>IF(SUM('2. P&amp;L'!AO39:AO41)=0,"",'2. P&amp;L'!AO38-SUM('2. P&amp;L'!AO39:AO41))</f>
        <v/>
      </c>
      <c r="AP15" s="41" t="str">
        <f>IF(SUM('2. P&amp;L'!AP39:AP41)=0,"",'2. P&amp;L'!AP38-SUM('2. P&amp;L'!AP39:AP41))</f>
        <v/>
      </c>
      <c r="AQ15" s="41" t="str">
        <f>IF(SUM('2. P&amp;L'!AQ39:AQ41)=0,"",'2. P&amp;L'!AQ38-SUM('2. P&amp;L'!AQ39:AQ41))</f>
        <v/>
      </c>
      <c r="AR15" s="41" t="str">
        <f>IF(SUM('2. P&amp;L'!AR39:AR41)=0,"",'2. P&amp;L'!AR38-SUM('2. P&amp;L'!AR39:AR41))</f>
        <v/>
      </c>
      <c r="AS15" s="41" t="str">
        <f>IF(SUM('2. P&amp;L'!AS39:AS41)=0,"",'2. P&amp;L'!AS38-SUM('2. P&amp;L'!AS39:AS41))</f>
        <v/>
      </c>
      <c r="AT15" s="41" t="str">
        <f>IF(SUM('2. P&amp;L'!AT39:AT41)=0,"",'2. P&amp;L'!AT38-SUM('2. P&amp;L'!AT39:AT41))</f>
        <v/>
      </c>
      <c r="AU15" s="41" t="str">
        <f>IF(SUM('2. P&amp;L'!AU39:AU41)=0,"",'2. P&amp;L'!AU38-SUM('2. P&amp;L'!AU39:AU41))</f>
        <v/>
      </c>
      <c r="AV15" s="41" t="str">
        <f>IF(SUM('2. P&amp;L'!AV39:AV41)=0,"",'2. P&amp;L'!AV38-SUM('2. P&amp;L'!AV39:AV41))</f>
        <v/>
      </c>
      <c r="AW15" s="41" t="str">
        <f>IF(SUM('2. P&amp;L'!AW39:AW41)=0,"",'2. P&amp;L'!AW38-SUM('2. P&amp;L'!AW39:AW41))</f>
        <v/>
      </c>
      <c r="AX15" s="41" t="str">
        <f>IF(SUM('2. P&amp;L'!AX39:AX41)=0,"",'2. P&amp;L'!AX38-SUM('2. P&amp;L'!AX39:AX41))</f>
        <v/>
      </c>
      <c r="AY15" s="41" t="str">
        <f>IF(SUM('2. P&amp;L'!AY39:AY41)=0,"",'2. P&amp;L'!AY38-SUM('2. P&amp;L'!AY39:AY41))</f>
        <v/>
      </c>
      <c r="AZ15" s="41" t="str">
        <f>IF(SUM('2. P&amp;L'!AZ39:AZ41)=0,"",'2. P&amp;L'!AZ38-SUM('2. P&amp;L'!AZ39:AZ41))</f>
        <v/>
      </c>
      <c r="BA15" s="41" t="str">
        <f>IF(SUM('2. P&amp;L'!BA39:BA41)=0,"",'2. P&amp;L'!BA38-SUM('2. P&amp;L'!BA39:BA41))</f>
        <v/>
      </c>
      <c r="BB15" s="41" t="str">
        <f>IF(SUM('2. P&amp;L'!BB39:BB41)=0,"",'2. P&amp;L'!BB38-SUM('2. P&amp;L'!BB39:BB41))</f>
        <v/>
      </c>
      <c r="BC15" s="41" t="str">
        <f>IF(SUM('2. P&amp;L'!BC39:BC41)=0,"",'2. P&amp;L'!BC38-SUM('2. P&amp;L'!BC39:BC41))</f>
        <v/>
      </c>
      <c r="BD15" s="41" t="str">
        <f>IF(SUM('2. P&amp;L'!BD39:BD41)=0,"",'2. P&amp;L'!BD38-SUM('2. P&amp;L'!BD39:BD41))</f>
        <v/>
      </c>
      <c r="BE15" s="41" t="str">
        <f>IF(SUM('2. P&amp;L'!BE39:BE41)=0,"",'2. P&amp;L'!BE38-SUM('2. P&amp;L'!BE39:BE41))</f>
        <v/>
      </c>
      <c r="BF15" s="41" t="str">
        <f>IF(SUM('2. P&amp;L'!BF39:BF41)=0,"",'2. P&amp;L'!BF38-SUM('2. P&amp;L'!BF39:BF41))</f>
        <v/>
      </c>
      <c r="BG15" s="41" t="str">
        <f>IF(SUM('2. P&amp;L'!BG39:BG41)=0,"",'2. P&amp;L'!BG38-SUM('2. P&amp;L'!BG39:BG41))</f>
        <v/>
      </c>
      <c r="BH15" s="41" t="str">
        <f>IF(SUM('2. P&amp;L'!BH39:BH41)=0,"",'2. P&amp;L'!BH38-SUM('2. P&amp;L'!BH39:BH41))</f>
        <v/>
      </c>
      <c r="BI15" s="41" t="str">
        <f>IF(SUM('2. P&amp;L'!BI39:BI41)=0,"",'2. P&amp;L'!BI38-SUM('2. P&amp;L'!BI39:BI41))</f>
        <v/>
      </c>
      <c r="BJ15" s="41" t="str">
        <f>IF(SUM('2. P&amp;L'!BJ39:BJ41)=0,"",'2. P&amp;L'!BJ38-SUM('2. P&amp;L'!BJ39:BJ41))</f>
        <v/>
      </c>
      <c r="BK15" s="41" t="str">
        <f>IF(SUM('2. P&amp;L'!BK39:BK41)=0,"",'2. P&amp;L'!BK38-SUM('2. P&amp;L'!BK39:BK41))</f>
        <v/>
      </c>
      <c r="BL15" s="41" t="str">
        <f>IF(SUM('2. P&amp;L'!BL39:BL41)=0,"",'2. P&amp;L'!BL38-SUM('2. P&amp;L'!BL39:BL41))</f>
        <v/>
      </c>
      <c r="BM15" s="41" t="str">
        <f>IF(SUM('2. P&amp;L'!BM39:BM41)=0,"",'2. P&amp;L'!BM38-SUM('2. P&amp;L'!BM39:BM41))</f>
        <v/>
      </c>
      <c r="BN15" s="41" t="str">
        <f>IF(SUM('2. P&amp;L'!BN39:BN41)=0,"",'2. P&amp;L'!BN38-SUM('2. P&amp;L'!BN39:BN41))</f>
        <v/>
      </c>
      <c r="BO15" s="41" t="str">
        <f>IF(SUM('2. P&amp;L'!BO39:BO41)=0,"",'2. P&amp;L'!BO38-SUM('2. P&amp;L'!BO39:BO41))</f>
        <v/>
      </c>
      <c r="BP15" s="41" t="str">
        <f>IF(SUM('2. P&amp;L'!BP39:BP41)=0,"",'2. P&amp;L'!BP38-SUM('2. P&amp;L'!BP39:BP41))</f>
        <v/>
      </c>
      <c r="BQ15" s="41" t="str">
        <f>IF(SUM('2. P&amp;L'!BQ39:BQ41)=0,"",'2. P&amp;L'!BQ38-SUM('2. P&amp;L'!BQ39:BQ41))</f>
        <v/>
      </c>
      <c r="BR15" s="41" t="str">
        <f>IF(SUM('2. P&amp;L'!BR39:BR41)=0,"",'2. P&amp;L'!BR38-SUM('2. P&amp;L'!BR39:BR41))</f>
        <v/>
      </c>
      <c r="BS15" s="41" t="str">
        <f>IF(SUM('2. P&amp;L'!BS39:BS41)=0,"",'2. P&amp;L'!BS38-SUM('2. P&amp;L'!BS39:BS41))</f>
        <v/>
      </c>
      <c r="BT15" s="41" t="str">
        <f>IF(SUM('2. P&amp;L'!BT39:BT41)=0,"",'2. P&amp;L'!BT38-SUM('2. P&amp;L'!BT39:BT41))</f>
        <v/>
      </c>
      <c r="BU15" s="41" t="str">
        <f>IF(SUM('2. P&amp;L'!BU39:BU41)=0,"",'2. P&amp;L'!BU38-SUM('2. P&amp;L'!BU39:BU41))</f>
        <v/>
      </c>
    </row>
    <row r="16" spans="1:73" s="2" customFormat="1" x14ac:dyDescent="0.35">
      <c r="A16" s="36" t="s">
        <v>560</v>
      </c>
      <c r="B16" s="140" t="s">
        <v>262</v>
      </c>
      <c r="C16" s="168"/>
      <c r="D16" s="168"/>
      <c r="E16" s="19" t="str">
        <f t="shared" si="0"/>
        <v>OK</v>
      </c>
      <c r="F16" s="41" t="str">
        <f>IF(SUM('2. P&amp;L'!F43:F45)=0,"",'2. P&amp;L'!F42-SUM('2. P&amp;L'!F43:F45))</f>
        <v/>
      </c>
      <c r="G16" s="41" t="str">
        <f>IF(SUM('2. P&amp;L'!G43:G45)=0,"",'2. P&amp;L'!G42-SUM('2. P&amp;L'!G43:G45))</f>
        <v/>
      </c>
      <c r="H16" s="41" t="str">
        <f>IF(SUM('2. P&amp;L'!H43:H45)=0,"",'2. P&amp;L'!H42-SUM('2. P&amp;L'!H43:H45))</f>
        <v/>
      </c>
      <c r="I16" s="41" t="str">
        <f>IF(SUM('2. P&amp;L'!I43:I45)=0,"",'2. P&amp;L'!I42-SUM('2. P&amp;L'!I43:I45))</f>
        <v/>
      </c>
      <c r="J16" s="41" t="str">
        <f>IF(SUM('2. P&amp;L'!J43:J45)=0,"",'2. P&amp;L'!J42-SUM('2. P&amp;L'!J43:J45))</f>
        <v/>
      </c>
      <c r="K16" s="41" t="str">
        <f>IF(SUM('2. P&amp;L'!K43:K45)=0,"",'2. P&amp;L'!K42-SUM('2. P&amp;L'!K43:K45))</f>
        <v/>
      </c>
      <c r="L16" s="41" t="str">
        <f>IF(SUM('2. P&amp;L'!L43:L45)=0,"",'2. P&amp;L'!L42-SUM('2. P&amp;L'!L43:L45))</f>
        <v/>
      </c>
      <c r="M16" s="41" t="str">
        <f>IF(SUM('2. P&amp;L'!M43:M45)=0,"",'2. P&amp;L'!M42-SUM('2. P&amp;L'!M43:M45))</f>
        <v/>
      </c>
      <c r="N16" s="41" t="str">
        <f>IF(SUM('2. P&amp;L'!N43:N45)=0,"",'2. P&amp;L'!N42-SUM('2. P&amp;L'!N43:N45))</f>
        <v/>
      </c>
      <c r="O16" s="41" t="str">
        <f>IF(SUM('2. P&amp;L'!O43:O45)=0,"",'2. P&amp;L'!O42-SUM('2. P&amp;L'!O43:O45))</f>
        <v/>
      </c>
      <c r="P16" s="41" t="str">
        <f>IF(SUM('2. P&amp;L'!P43:P45)=0,"",'2. P&amp;L'!P42-SUM('2. P&amp;L'!P43:P45))</f>
        <v/>
      </c>
      <c r="Q16" s="41" t="str">
        <f>IF(SUM('2. P&amp;L'!Q43:Q45)=0,"",'2. P&amp;L'!Q42-SUM('2. P&amp;L'!Q43:Q45))</f>
        <v/>
      </c>
      <c r="R16" s="41" t="str">
        <f>IF(SUM('2. P&amp;L'!R43:R45)=0,"",'2. P&amp;L'!R42-SUM('2. P&amp;L'!R43:R45))</f>
        <v/>
      </c>
      <c r="S16" s="41" t="str">
        <f>IF(SUM('2. P&amp;L'!S43:S45)=0,"",'2. P&amp;L'!S42-SUM('2. P&amp;L'!S43:S45))</f>
        <v/>
      </c>
      <c r="T16" s="41" t="str">
        <f>IF(SUM('2. P&amp;L'!T43:T45)=0,"",'2. P&amp;L'!T42-SUM('2. P&amp;L'!T43:T45))</f>
        <v/>
      </c>
      <c r="U16" s="41" t="str">
        <f>IF(SUM('2. P&amp;L'!U43:U45)=0,"",'2. P&amp;L'!U42-SUM('2. P&amp;L'!U43:U45))</f>
        <v/>
      </c>
      <c r="V16" s="41" t="str">
        <f>IF(SUM('2. P&amp;L'!V43:V45)=0,"",'2. P&amp;L'!V42-SUM('2. P&amp;L'!V43:V45))</f>
        <v/>
      </c>
      <c r="W16" s="41" t="str">
        <f>IF(SUM('2. P&amp;L'!W43:W45)=0,"",'2. P&amp;L'!W42-SUM('2. P&amp;L'!W43:W45))</f>
        <v/>
      </c>
      <c r="X16" s="41" t="str">
        <f>IF(SUM('2. P&amp;L'!X43:X45)=0,"",'2. P&amp;L'!X42-SUM('2. P&amp;L'!X43:X45))</f>
        <v/>
      </c>
      <c r="Y16" s="41" t="str">
        <f>IF(SUM('2. P&amp;L'!Y43:Y45)=0,"",'2. P&amp;L'!Y42-SUM('2. P&amp;L'!Y43:Y45))</f>
        <v/>
      </c>
      <c r="Z16" s="41" t="str">
        <f>IF(SUM('2. P&amp;L'!Z43:Z45)=0,"",'2. P&amp;L'!Z42-SUM('2. P&amp;L'!Z43:Z45))</f>
        <v/>
      </c>
      <c r="AA16" s="41" t="str">
        <f>IF(SUM('2. P&amp;L'!AA43:AA45)=0,"",'2. P&amp;L'!AA42-SUM('2. P&amp;L'!AA43:AA45))</f>
        <v/>
      </c>
      <c r="AB16" s="41" t="str">
        <f>IF(SUM('2. P&amp;L'!AB43:AB45)=0,"",'2. P&amp;L'!AB42-SUM('2. P&amp;L'!AB43:AB45))</f>
        <v/>
      </c>
      <c r="AC16" s="41" t="str">
        <f>IF(SUM('2. P&amp;L'!AC43:AC45)=0,"",'2. P&amp;L'!AC42-SUM('2. P&amp;L'!AC43:AC45))</f>
        <v/>
      </c>
      <c r="AD16" s="41" t="str">
        <f>IF(SUM('2. P&amp;L'!AD43:AD45)=0,"",'2. P&amp;L'!AD42-SUM('2. P&amp;L'!AD43:AD45))</f>
        <v/>
      </c>
      <c r="AE16" s="41" t="str">
        <f>IF(SUM('2. P&amp;L'!AE43:AE45)=0,"",'2. P&amp;L'!AE42-SUM('2. P&amp;L'!AE43:AE45))</f>
        <v/>
      </c>
      <c r="AF16" s="41" t="str">
        <f>IF(SUM('2. P&amp;L'!AF43:AF45)=0,"",'2. P&amp;L'!AF42-SUM('2. P&amp;L'!AF43:AF45))</f>
        <v/>
      </c>
      <c r="AG16" s="41" t="str">
        <f>IF(SUM('2. P&amp;L'!AG43:AG45)=0,"",'2. P&amp;L'!AG42-SUM('2. P&amp;L'!AG43:AG45))</f>
        <v/>
      </c>
      <c r="AH16" s="41" t="str">
        <f>IF(SUM('2. P&amp;L'!AH43:AH45)=0,"",'2. P&amp;L'!AH42-SUM('2. P&amp;L'!AH43:AH45))</f>
        <v/>
      </c>
      <c r="AI16" s="41" t="str">
        <f>IF(SUM('2. P&amp;L'!AI43:AI45)=0,"",'2. P&amp;L'!AI42-SUM('2. P&amp;L'!AI43:AI45))</f>
        <v/>
      </c>
      <c r="AJ16" s="41" t="str">
        <f>IF(SUM('2. P&amp;L'!AJ43:AJ45)=0,"",'2. P&amp;L'!AJ42-SUM('2. P&amp;L'!AJ43:AJ45))</f>
        <v/>
      </c>
      <c r="AK16" s="41" t="str">
        <f>IF(SUM('2. P&amp;L'!AK43:AK45)=0,"",'2. P&amp;L'!AK42-SUM('2. P&amp;L'!AK43:AK45))</f>
        <v/>
      </c>
      <c r="AL16" s="41" t="str">
        <f>IF(SUM('2. P&amp;L'!AL43:AL45)=0,"",'2. P&amp;L'!AL42-SUM('2. P&amp;L'!AL43:AL45))</f>
        <v/>
      </c>
      <c r="AM16" s="41" t="str">
        <f>IF(SUM('2. P&amp;L'!AM43:AM45)=0,"",'2. P&amp;L'!AM42-SUM('2. P&amp;L'!AM43:AM45))</f>
        <v/>
      </c>
      <c r="AN16" s="41" t="str">
        <f>IF(SUM('2. P&amp;L'!AN43:AN45)=0,"",'2. P&amp;L'!AN42-SUM('2. P&amp;L'!AN43:AN45))</f>
        <v/>
      </c>
      <c r="AO16" s="41" t="str">
        <f>IF(SUM('2. P&amp;L'!AO43:AO45)=0,"",'2. P&amp;L'!AO42-SUM('2. P&amp;L'!AO43:AO45))</f>
        <v/>
      </c>
      <c r="AP16" s="41" t="str">
        <f>IF(SUM('2. P&amp;L'!AP43:AP45)=0,"",'2. P&amp;L'!AP42-SUM('2. P&amp;L'!AP43:AP45))</f>
        <v/>
      </c>
      <c r="AQ16" s="41" t="str">
        <f>IF(SUM('2. P&amp;L'!AQ43:AQ45)=0,"",'2. P&amp;L'!AQ42-SUM('2. P&amp;L'!AQ43:AQ45))</f>
        <v/>
      </c>
      <c r="AR16" s="41" t="str">
        <f>IF(SUM('2. P&amp;L'!AR43:AR45)=0,"",'2. P&amp;L'!AR42-SUM('2. P&amp;L'!AR43:AR45))</f>
        <v/>
      </c>
      <c r="AS16" s="41" t="str">
        <f>IF(SUM('2. P&amp;L'!AS43:AS45)=0,"",'2. P&amp;L'!AS42-SUM('2. P&amp;L'!AS43:AS45))</f>
        <v/>
      </c>
      <c r="AT16" s="41" t="str">
        <f>IF(SUM('2. P&amp;L'!AT43:AT45)=0,"",'2. P&amp;L'!AT42-SUM('2. P&amp;L'!AT43:AT45))</f>
        <v/>
      </c>
      <c r="AU16" s="41" t="str">
        <f>IF(SUM('2. P&amp;L'!AU43:AU45)=0,"",'2. P&amp;L'!AU42-SUM('2. P&amp;L'!AU43:AU45))</f>
        <v/>
      </c>
      <c r="AV16" s="41" t="str">
        <f>IF(SUM('2. P&amp;L'!AV43:AV45)=0,"",'2. P&amp;L'!AV42-SUM('2. P&amp;L'!AV43:AV45))</f>
        <v/>
      </c>
      <c r="AW16" s="41" t="str">
        <f>IF(SUM('2. P&amp;L'!AW43:AW45)=0,"",'2. P&amp;L'!AW42-SUM('2. P&amp;L'!AW43:AW45))</f>
        <v/>
      </c>
      <c r="AX16" s="41" t="str">
        <f>IF(SUM('2. P&amp;L'!AX43:AX45)=0,"",'2. P&amp;L'!AX42-SUM('2. P&amp;L'!AX43:AX45))</f>
        <v/>
      </c>
      <c r="AY16" s="41" t="str">
        <f>IF(SUM('2. P&amp;L'!AY43:AY45)=0,"",'2. P&amp;L'!AY42-SUM('2. P&amp;L'!AY43:AY45))</f>
        <v/>
      </c>
      <c r="AZ16" s="41" t="str">
        <f>IF(SUM('2. P&amp;L'!AZ43:AZ45)=0,"",'2. P&amp;L'!AZ42-SUM('2. P&amp;L'!AZ43:AZ45))</f>
        <v/>
      </c>
      <c r="BA16" s="41" t="str">
        <f>IF(SUM('2. P&amp;L'!BA43:BA45)=0,"",'2. P&amp;L'!BA42-SUM('2. P&amp;L'!BA43:BA45))</f>
        <v/>
      </c>
      <c r="BB16" s="41" t="str">
        <f>IF(SUM('2. P&amp;L'!BB43:BB45)=0,"",'2. P&amp;L'!BB42-SUM('2. P&amp;L'!BB43:BB45))</f>
        <v/>
      </c>
      <c r="BC16" s="41" t="str">
        <f>IF(SUM('2. P&amp;L'!BC43:BC45)=0,"",'2. P&amp;L'!BC42-SUM('2. P&amp;L'!BC43:BC45))</f>
        <v/>
      </c>
      <c r="BD16" s="41" t="str">
        <f>IF(SUM('2. P&amp;L'!BD43:BD45)=0,"",'2. P&amp;L'!BD42-SUM('2. P&amp;L'!BD43:BD45))</f>
        <v/>
      </c>
      <c r="BE16" s="41" t="str">
        <f>IF(SUM('2. P&amp;L'!BE43:BE45)=0,"",'2. P&amp;L'!BE42-SUM('2. P&amp;L'!BE43:BE45))</f>
        <v/>
      </c>
      <c r="BF16" s="41" t="str">
        <f>IF(SUM('2. P&amp;L'!BF43:BF45)=0,"",'2. P&amp;L'!BF42-SUM('2. P&amp;L'!BF43:BF45))</f>
        <v/>
      </c>
      <c r="BG16" s="41" t="str">
        <f>IF(SUM('2. P&amp;L'!BG43:BG45)=0,"",'2. P&amp;L'!BG42-SUM('2. P&amp;L'!BG43:BG45))</f>
        <v/>
      </c>
      <c r="BH16" s="41" t="str">
        <f>IF(SUM('2. P&amp;L'!BH43:BH45)=0,"",'2. P&amp;L'!BH42-SUM('2. P&amp;L'!BH43:BH45))</f>
        <v/>
      </c>
      <c r="BI16" s="41" t="str">
        <f>IF(SUM('2. P&amp;L'!BI43:BI45)=0,"",'2. P&amp;L'!BI42-SUM('2. P&amp;L'!BI43:BI45))</f>
        <v/>
      </c>
      <c r="BJ16" s="41" t="str">
        <f>IF(SUM('2. P&amp;L'!BJ43:BJ45)=0,"",'2. P&amp;L'!BJ42-SUM('2. P&amp;L'!BJ43:BJ45))</f>
        <v/>
      </c>
      <c r="BK16" s="41" t="str">
        <f>IF(SUM('2. P&amp;L'!BK43:BK45)=0,"",'2. P&amp;L'!BK42-SUM('2. P&amp;L'!BK43:BK45))</f>
        <v/>
      </c>
      <c r="BL16" s="41" t="str">
        <f>IF(SUM('2. P&amp;L'!BL43:BL45)=0,"",'2. P&amp;L'!BL42-SUM('2. P&amp;L'!BL43:BL45))</f>
        <v/>
      </c>
      <c r="BM16" s="41" t="str">
        <f>IF(SUM('2. P&amp;L'!BM43:BM45)=0,"",'2. P&amp;L'!BM42-SUM('2. P&amp;L'!BM43:BM45))</f>
        <v/>
      </c>
      <c r="BN16" s="41" t="str">
        <f>IF(SUM('2. P&amp;L'!BN43:BN45)=0,"",'2. P&amp;L'!BN42-SUM('2. P&amp;L'!BN43:BN45))</f>
        <v/>
      </c>
      <c r="BO16" s="41" t="str">
        <f>IF(SUM('2. P&amp;L'!BO43:BO45)=0,"",'2. P&amp;L'!BO42-SUM('2. P&amp;L'!BO43:BO45))</f>
        <v/>
      </c>
      <c r="BP16" s="41" t="str">
        <f>IF(SUM('2. P&amp;L'!BP43:BP45)=0,"",'2. P&amp;L'!BP42-SUM('2. P&amp;L'!BP43:BP45))</f>
        <v/>
      </c>
      <c r="BQ16" s="41" t="str">
        <f>IF(SUM('2. P&amp;L'!BQ43:BQ45)=0,"",'2. P&amp;L'!BQ42-SUM('2. P&amp;L'!BQ43:BQ45))</f>
        <v/>
      </c>
      <c r="BR16" s="41" t="str">
        <f>IF(SUM('2. P&amp;L'!BR43:BR45)=0,"",'2. P&amp;L'!BR42-SUM('2. P&amp;L'!BR43:BR45))</f>
        <v/>
      </c>
      <c r="BS16" s="41" t="str">
        <f>IF(SUM('2. P&amp;L'!BS43:BS45)=0,"",'2. P&amp;L'!BS42-SUM('2. P&amp;L'!BS43:BS45))</f>
        <v/>
      </c>
      <c r="BT16" s="41" t="str">
        <f>IF(SUM('2. P&amp;L'!BT43:BT45)=0,"",'2. P&amp;L'!BT42-SUM('2. P&amp;L'!BT43:BT45))</f>
        <v/>
      </c>
      <c r="BU16" s="41" t="str">
        <f>IF(SUM('2. P&amp;L'!BU43:BU45)=0,"",'2. P&amp;L'!BU42-SUM('2. P&amp;L'!BU43:BU45))</f>
        <v/>
      </c>
    </row>
    <row r="17" spans="1:73" s="2" customFormat="1" x14ac:dyDescent="0.35">
      <c r="A17" s="36" t="s">
        <v>561</v>
      </c>
      <c r="B17" s="140" t="s">
        <v>262</v>
      </c>
      <c r="C17" s="168"/>
      <c r="D17" s="168"/>
      <c r="E17" s="19" t="str">
        <f t="shared" si="0"/>
        <v>OK</v>
      </c>
      <c r="F17" s="41" t="str">
        <f>IF(SUM('2. P&amp;L'!F130:F132)=0,"",'2. P&amp;L'!F129-SUM('2. P&amp;L'!F130:F132))</f>
        <v/>
      </c>
      <c r="G17" s="41" t="str">
        <f>IF(SUM('2. P&amp;L'!G130:G132)=0,"",'2. P&amp;L'!G129-SUM('2. P&amp;L'!G130:G132))</f>
        <v/>
      </c>
      <c r="H17" s="41" t="str">
        <f>IF(SUM('2. P&amp;L'!H130:H132)=0,"",'2. P&amp;L'!H129-SUM('2. P&amp;L'!H130:H132))</f>
        <v/>
      </c>
      <c r="I17" s="41" t="str">
        <f>IF(SUM('2. P&amp;L'!I130:I132)=0,"",'2. P&amp;L'!I129-SUM('2. P&amp;L'!I130:I132))</f>
        <v/>
      </c>
      <c r="J17" s="41" t="str">
        <f>IF(SUM('2. P&amp;L'!J130:J132)=0,"",'2. P&amp;L'!J129-SUM('2. P&amp;L'!J130:J132))</f>
        <v/>
      </c>
      <c r="K17" s="41" t="str">
        <f>IF(SUM('2. P&amp;L'!K130:K132)=0,"",'2. P&amp;L'!K129-SUM('2. P&amp;L'!K130:K132))</f>
        <v/>
      </c>
      <c r="L17" s="41" t="str">
        <f>IF(SUM('2. P&amp;L'!L130:L132)=0,"",'2. P&amp;L'!L129-SUM('2. P&amp;L'!L130:L132))</f>
        <v/>
      </c>
      <c r="M17" s="41" t="str">
        <f>IF(SUM('2. P&amp;L'!M130:M132)=0,"",'2. P&amp;L'!M129-SUM('2. P&amp;L'!M130:M132))</f>
        <v/>
      </c>
      <c r="N17" s="41" t="str">
        <f>IF(SUM('2. P&amp;L'!N130:N132)=0,"",'2. P&amp;L'!N129-SUM('2. P&amp;L'!N130:N132))</f>
        <v/>
      </c>
      <c r="O17" s="41" t="str">
        <f>IF(SUM('2. P&amp;L'!O130:O132)=0,"",'2. P&amp;L'!O129-SUM('2. P&amp;L'!O130:O132))</f>
        <v/>
      </c>
      <c r="P17" s="41" t="str">
        <f>IF(SUM('2. P&amp;L'!P130:P132)=0,"",'2. P&amp;L'!P129-SUM('2. P&amp;L'!P130:P132))</f>
        <v/>
      </c>
      <c r="Q17" s="41" t="str">
        <f>IF(SUM('2. P&amp;L'!Q130:Q132)=0,"",'2. P&amp;L'!Q129-SUM('2. P&amp;L'!Q130:Q132))</f>
        <v/>
      </c>
      <c r="R17" s="41" t="str">
        <f>IF(SUM('2. P&amp;L'!R130:R132)=0,"",'2. P&amp;L'!R129-SUM('2. P&amp;L'!R130:R132))</f>
        <v/>
      </c>
      <c r="S17" s="41" t="str">
        <f>IF(SUM('2. P&amp;L'!S130:S132)=0,"",'2. P&amp;L'!S129-SUM('2. P&amp;L'!S130:S132))</f>
        <v/>
      </c>
      <c r="T17" s="41" t="str">
        <f>IF(SUM('2. P&amp;L'!T130:T132)=0,"",'2. P&amp;L'!T129-SUM('2. P&amp;L'!T130:T132))</f>
        <v/>
      </c>
      <c r="U17" s="41" t="str">
        <f>IF(SUM('2. P&amp;L'!U130:U132)=0,"",'2. P&amp;L'!U129-SUM('2. P&amp;L'!U130:U132))</f>
        <v/>
      </c>
      <c r="V17" s="41" t="str">
        <f>IF(SUM('2. P&amp;L'!V130:V132)=0,"",'2. P&amp;L'!V129-SUM('2. P&amp;L'!V130:V132))</f>
        <v/>
      </c>
      <c r="W17" s="41" t="str">
        <f>IF(SUM('2. P&amp;L'!W130:W132)=0,"",'2. P&amp;L'!W129-SUM('2. P&amp;L'!W130:W132))</f>
        <v/>
      </c>
      <c r="X17" s="41" t="str">
        <f>IF(SUM('2. P&amp;L'!X130:X132)=0,"",'2. P&amp;L'!X129-SUM('2. P&amp;L'!X130:X132))</f>
        <v/>
      </c>
      <c r="Y17" s="41" t="str">
        <f>IF(SUM('2. P&amp;L'!Y130:Y132)=0,"",'2. P&amp;L'!Y129-SUM('2. P&amp;L'!Y130:Y132))</f>
        <v/>
      </c>
      <c r="Z17" s="41" t="str">
        <f>IF(SUM('2. P&amp;L'!Z130:Z132)=0,"",'2. P&amp;L'!Z129-SUM('2. P&amp;L'!Z130:Z132))</f>
        <v/>
      </c>
      <c r="AA17" s="41" t="str">
        <f>IF(SUM('2. P&amp;L'!AA130:AA132)=0,"",'2. P&amp;L'!AA129-SUM('2. P&amp;L'!AA130:AA132))</f>
        <v/>
      </c>
      <c r="AB17" s="41" t="str">
        <f>IF(SUM('2. P&amp;L'!AB130:AB132)=0,"",'2. P&amp;L'!AB129-SUM('2. P&amp;L'!AB130:AB132))</f>
        <v/>
      </c>
      <c r="AC17" s="41" t="str">
        <f>IF(SUM('2. P&amp;L'!AC130:AC132)=0,"",'2. P&amp;L'!AC129-SUM('2. P&amp;L'!AC130:AC132))</f>
        <v/>
      </c>
      <c r="AD17" s="41" t="str">
        <f>IF(SUM('2. P&amp;L'!AD130:AD132)=0,"",'2. P&amp;L'!AD129-SUM('2. P&amp;L'!AD130:AD132))</f>
        <v/>
      </c>
      <c r="AE17" s="41" t="str">
        <f>IF(SUM('2. P&amp;L'!AE130:AE132)=0,"",'2. P&amp;L'!AE129-SUM('2. P&amp;L'!AE130:AE132))</f>
        <v/>
      </c>
      <c r="AF17" s="41" t="str">
        <f>IF(SUM('2. P&amp;L'!AF130:AF132)=0,"",'2. P&amp;L'!AF129-SUM('2. P&amp;L'!AF130:AF132))</f>
        <v/>
      </c>
      <c r="AG17" s="41" t="str">
        <f>IF(SUM('2. P&amp;L'!AG130:AG132)=0,"",'2. P&amp;L'!AG129-SUM('2. P&amp;L'!AG130:AG132))</f>
        <v/>
      </c>
      <c r="AH17" s="41" t="str">
        <f>IF(SUM('2. P&amp;L'!AH130:AH132)=0,"",'2. P&amp;L'!AH129-SUM('2. P&amp;L'!AH130:AH132))</f>
        <v/>
      </c>
      <c r="AI17" s="41" t="str">
        <f>IF(SUM('2. P&amp;L'!AI130:AI132)=0,"",'2. P&amp;L'!AI129-SUM('2. P&amp;L'!AI130:AI132))</f>
        <v/>
      </c>
      <c r="AJ17" s="41" t="str">
        <f>IF(SUM('2. P&amp;L'!AJ130:AJ132)=0,"",'2. P&amp;L'!AJ129-SUM('2. P&amp;L'!AJ130:AJ132))</f>
        <v/>
      </c>
      <c r="AK17" s="41" t="str">
        <f>IF(SUM('2. P&amp;L'!AK130:AK132)=0,"",'2. P&amp;L'!AK129-SUM('2. P&amp;L'!AK130:AK132))</f>
        <v/>
      </c>
      <c r="AL17" s="41" t="str">
        <f>IF(SUM('2. P&amp;L'!AL130:AL132)=0,"",'2. P&amp;L'!AL129-SUM('2. P&amp;L'!AL130:AL132))</f>
        <v/>
      </c>
      <c r="AM17" s="41" t="str">
        <f>IF(SUM('2. P&amp;L'!AM130:AM132)=0,"",'2. P&amp;L'!AM129-SUM('2. P&amp;L'!AM130:AM132))</f>
        <v/>
      </c>
      <c r="AN17" s="41" t="str">
        <f>IF(SUM('2. P&amp;L'!AN130:AN132)=0,"",'2. P&amp;L'!AN129-SUM('2. P&amp;L'!AN130:AN132))</f>
        <v/>
      </c>
      <c r="AO17" s="41" t="str">
        <f>IF(SUM('2. P&amp;L'!AO130:AO132)=0,"",'2. P&amp;L'!AO129-SUM('2. P&amp;L'!AO130:AO132))</f>
        <v/>
      </c>
      <c r="AP17" s="41" t="str">
        <f>IF(SUM('2. P&amp;L'!AP130:AP132)=0,"",'2. P&amp;L'!AP129-SUM('2. P&amp;L'!AP130:AP132))</f>
        <v/>
      </c>
      <c r="AQ17" s="41" t="str">
        <f>IF(SUM('2. P&amp;L'!AQ130:AQ132)=0,"",'2. P&amp;L'!AQ129-SUM('2. P&amp;L'!AQ130:AQ132))</f>
        <v/>
      </c>
      <c r="AR17" s="41" t="str">
        <f>IF(SUM('2. P&amp;L'!AR130:AR132)=0,"",'2. P&amp;L'!AR129-SUM('2. P&amp;L'!AR130:AR132))</f>
        <v/>
      </c>
      <c r="AS17" s="41" t="str">
        <f>IF(SUM('2. P&amp;L'!AS130:AS132)=0,"",'2. P&amp;L'!AS129-SUM('2. P&amp;L'!AS130:AS132))</f>
        <v/>
      </c>
      <c r="AT17" s="41" t="str">
        <f>IF(SUM('2. P&amp;L'!AT130:AT132)=0,"",'2. P&amp;L'!AT129-SUM('2. P&amp;L'!AT130:AT132))</f>
        <v/>
      </c>
      <c r="AU17" s="41" t="str">
        <f>IF(SUM('2. P&amp;L'!AU130:AU132)=0,"",'2. P&amp;L'!AU129-SUM('2. P&amp;L'!AU130:AU132))</f>
        <v/>
      </c>
      <c r="AV17" s="41" t="str">
        <f>IF(SUM('2. P&amp;L'!AV130:AV132)=0,"",'2. P&amp;L'!AV129-SUM('2. P&amp;L'!AV130:AV132))</f>
        <v/>
      </c>
      <c r="AW17" s="41" t="str">
        <f>IF(SUM('2. P&amp;L'!AW130:AW132)=0,"",'2. P&amp;L'!AW129-SUM('2. P&amp;L'!AW130:AW132))</f>
        <v/>
      </c>
      <c r="AX17" s="41" t="str">
        <f>IF(SUM('2. P&amp;L'!AX130:AX132)=0,"",'2. P&amp;L'!AX129-SUM('2. P&amp;L'!AX130:AX132))</f>
        <v/>
      </c>
      <c r="AY17" s="41" t="str">
        <f>IF(SUM('2. P&amp;L'!AY130:AY132)=0,"",'2. P&amp;L'!AY129-SUM('2. P&amp;L'!AY130:AY132))</f>
        <v/>
      </c>
      <c r="AZ17" s="41" t="str">
        <f>IF(SUM('2. P&amp;L'!AZ130:AZ132)=0,"",'2. P&amp;L'!AZ129-SUM('2. P&amp;L'!AZ130:AZ132))</f>
        <v/>
      </c>
      <c r="BA17" s="41" t="str">
        <f>IF(SUM('2. P&amp;L'!BA130:BA132)=0,"",'2. P&amp;L'!BA129-SUM('2. P&amp;L'!BA130:BA132))</f>
        <v/>
      </c>
      <c r="BB17" s="41" t="str">
        <f>IF(SUM('2. P&amp;L'!BB130:BB132)=0,"",'2. P&amp;L'!BB129-SUM('2. P&amp;L'!BB130:BB132))</f>
        <v/>
      </c>
      <c r="BC17" s="41" t="str">
        <f>IF(SUM('2. P&amp;L'!BC130:BC132)=0,"",'2. P&amp;L'!BC129-SUM('2. P&amp;L'!BC130:BC132))</f>
        <v/>
      </c>
      <c r="BD17" s="41" t="str">
        <f>IF(SUM('2. P&amp;L'!BD130:BD132)=0,"",'2. P&amp;L'!BD129-SUM('2. P&amp;L'!BD130:BD132))</f>
        <v/>
      </c>
      <c r="BE17" s="41" t="str">
        <f>IF(SUM('2. P&amp;L'!BE130:BE132)=0,"",'2. P&amp;L'!BE129-SUM('2. P&amp;L'!BE130:BE132))</f>
        <v/>
      </c>
      <c r="BF17" s="41" t="str">
        <f>IF(SUM('2. P&amp;L'!BF130:BF132)=0,"",'2. P&amp;L'!BF129-SUM('2. P&amp;L'!BF130:BF132))</f>
        <v/>
      </c>
      <c r="BG17" s="41" t="str">
        <f>IF(SUM('2. P&amp;L'!BG130:BG132)=0,"",'2. P&amp;L'!BG129-SUM('2. P&amp;L'!BG130:BG132))</f>
        <v/>
      </c>
      <c r="BH17" s="41" t="str">
        <f>IF(SUM('2. P&amp;L'!BH130:BH132)=0,"",'2. P&amp;L'!BH129-SUM('2. P&amp;L'!BH130:BH132))</f>
        <v/>
      </c>
      <c r="BI17" s="41" t="str">
        <f>IF(SUM('2. P&amp;L'!BI130:BI132)=0,"",'2. P&amp;L'!BI129-SUM('2. P&amp;L'!BI130:BI132))</f>
        <v/>
      </c>
      <c r="BJ17" s="41" t="str">
        <f>IF(SUM('2. P&amp;L'!BJ130:BJ132)=0,"",'2. P&amp;L'!BJ129-SUM('2. P&amp;L'!BJ130:BJ132))</f>
        <v/>
      </c>
      <c r="BK17" s="41" t="str">
        <f>IF(SUM('2. P&amp;L'!BK130:BK132)=0,"",'2. P&amp;L'!BK129-SUM('2. P&amp;L'!BK130:BK132))</f>
        <v/>
      </c>
      <c r="BL17" s="41" t="str">
        <f>IF(SUM('2. P&amp;L'!BL130:BL132)=0,"",'2. P&amp;L'!BL129-SUM('2. P&amp;L'!BL130:BL132))</f>
        <v/>
      </c>
      <c r="BM17" s="41" t="str">
        <f>IF(SUM('2. P&amp;L'!BM130:BM132)=0,"",'2. P&amp;L'!BM129-SUM('2. P&amp;L'!BM130:BM132))</f>
        <v/>
      </c>
      <c r="BN17" s="41" t="str">
        <f>IF(SUM('2. P&amp;L'!BN130:BN132)=0,"",'2. P&amp;L'!BN129-SUM('2. P&amp;L'!BN130:BN132))</f>
        <v/>
      </c>
      <c r="BO17" s="41" t="str">
        <f>IF(SUM('2. P&amp;L'!BO130:BO132)=0,"",'2. P&amp;L'!BO129-SUM('2. P&amp;L'!BO130:BO132))</f>
        <v/>
      </c>
      <c r="BP17" s="41" t="str">
        <f>IF(SUM('2. P&amp;L'!BP130:BP132)=0,"",'2. P&amp;L'!BP129-SUM('2. P&amp;L'!BP130:BP132))</f>
        <v/>
      </c>
      <c r="BQ17" s="41" t="str">
        <f>IF(SUM('2. P&amp;L'!BQ130:BQ132)=0,"",'2. P&amp;L'!BQ129-SUM('2. P&amp;L'!BQ130:BQ132))</f>
        <v/>
      </c>
      <c r="BR17" s="41" t="str">
        <f>IF(SUM('2. P&amp;L'!BR130:BR132)=0,"",'2. P&amp;L'!BR129-SUM('2. P&amp;L'!BR130:BR132))</f>
        <v/>
      </c>
      <c r="BS17" s="41" t="str">
        <f>IF(SUM('2. P&amp;L'!BS130:BS132)=0,"",'2. P&amp;L'!BS129-SUM('2. P&amp;L'!BS130:BS132))</f>
        <v/>
      </c>
      <c r="BT17" s="41" t="str">
        <f>IF(SUM('2. P&amp;L'!BT130:BT132)=0,"",'2. P&amp;L'!BT129-SUM('2. P&amp;L'!BT130:BT132))</f>
        <v/>
      </c>
      <c r="BU17" s="41" t="str">
        <f>IF(SUM('2. P&amp;L'!BU130:BU132)=0,"",'2. P&amp;L'!BU129-SUM('2. P&amp;L'!BU130:BU132))</f>
        <v/>
      </c>
    </row>
    <row r="18" spans="1:73" s="2" customFormat="1" x14ac:dyDescent="0.35">
      <c r="A18" s="36" t="s">
        <v>562</v>
      </c>
      <c r="B18" s="140" t="s">
        <v>262</v>
      </c>
      <c r="C18" s="168"/>
      <c r="D18" s="168"/>
      <c r="E18" s="19" t="str">
        <f t="shared" si="0"/>
        <v>OK</v>
      </c>
      <c r="F18" s="41" t="str">
        <f>IF(SUM('2. P&amp;L'!F134:F135)=0,"",'2. P&amp;L'!F133-SUM('2. P&amp;L'!F134:F135))</f>
        <v/>
      </c>
      <c r="G18" s="41" t="str">
        <f>IF(SUM('2. P&amp;L'!G134:G135)=0,"",'2. P&amp;L'!G133-SUM('2. P&amp;L'!G134:G135))</f>
        <v/>
      </c>
      <c r="H18" s="41" t="str">
        <f>IF(SUM('2. P&amp;L'!H134:H135)=0,"",'2. P&amp;L'!H133-SUM('2. P&amp;L'!H134:H135))</f>
        <v/>
      </c>
      <c r="I18" s="41" t="str">
        <f>IF(SUM('2. P&amp;L'!I134:I135)=0,"",'2. P&amp;L'!I133-SUM('2. P&amp;L'!I134:I135))</f>
        <v/>
      </c>
      <c r="J18" s="41" t="str">
        <f>IF(SUM('2. P&amp;L'!J134:J135)=0,"",'2. P&amp;L'!J133-SUM('2. P&amp;L'!J134:J135))</f>
        <v/>
      </c>
      <c r="K18" s="41" t="str">
        <f>IF(SUM('2. P&amp;L'!K134:K135)=0,"",'2. P&amp;L'!K133-SUM('2. P&amp;L'!K134:K135))</f>
        <v/>
      </c>
      <c r="L18" s="41" t="str">
        <f>IF(SUM('2. P&amp;L'!L134:L135)=0,"",'2. P&amp;L'!L133-SUM('2. P&amp;L'!L134:L135))</f>
        <v/>
      </c>
      <c r="M18" s="41" t="str">
        <f>IF(SUM('2. P&amp;L'!M134:M135)=0,"",'2. P&amp;L'!M133-SUM('2. P&amp;L'!M134:M135))</f>
        <v/>
      </c>
      <c r="N18" s="41" t="str">
        <f>IF(SUM('2. P&amp;L'!N134:N135)=0,"",'2. P&amp;L'!N133-SUM('2. P&amp;L'!N134:N135))</f>
        <v/>
      </c>
      <c r="O18" s="41" t="str">
        <f>IF(SUM('2. P&amp;L'!O134:O135)=0,"",'2. P&amp;L'!O133-SUM('2. P&amp;L'!O134:O135))</f>
        <v/>
      </c>
      <c r="P18" s="41" t="str">
        <f>IF(SUM('2. P&amp;L'!P134:P135)=0,"",'2. P&amp;L'!P133-SUM('2. P&amp;L'!P134:P135))</f>
        <v/>
      </c>
      <c r="Q18" s="41" t="str">
        <f>IF(SUM('2. P&amp;L'!Q134:Q135)=0,"",'2. P&amp;L'!Q133-SUM('2. P&amp;L'!Q134:Q135))</f>
        <v/>
      </c>
      <c r="R18" s="41" t="str">
        <f>IF(SUM('2. P&amp;L'!R134:R135)=0,"",'2. P&amp;L'!R133-SUM('2. P&amp;L'!R134:R135))</f>
        <v/>
      </c>
      <c r="S18" s="41" t="str">
        <f>IF(SUM('2. P&amp;L'!S134:S135)=0,"",'2. P&amp;L'!S133-SUM('2. P&amp;L'!S134:S135))</f>
        <v/>
      </c>
      <c r="T18" s="41" t="str">
        <f>IF(SUM('2. P&amp;L'!T134:T135)=0,"",'2. P&amp;L'!T133-SUM('2. P&amp;L'!T134:T135))</f>
        <v/>
      </c>
      <c r="U18" s="41" t="str">
        <f>IF(SUM('2. P&amp;L'!U134:U135)=0,"",'2. P&amp;L'!U133-SUM('2. P&amp;L'!U134:U135))</f>
        <v/>
      </c>
      <c r="V18" s="41" t="str">
        <f>IF(SUM('2. P&amp;L'!V134:V135)=0,"",'2. P&amp;L'!V133-SUM('2. P&amp;L'!V134:V135))</f>
        <v/>
      </c>
      <c r="W18" s="41" t="str">
        <f>IF(SUM('2. P&amp;L'!W134:W135)=0,"",'2. P&amp;L'!W133-SUM('2. P&amp;L'!W134:W135))</f>
        <v/>
      </c>
      <c r="X18" s="41" t="str">
        <f>IF(SUM('2. P&amp;L'!X134:X135)=0,"",'2. P&amp;L'!X133-SUM('2. P&amp;L'!X134:X135))</f>
        <v/>
      </c>
      <c r="Y18" s="41" t="str">
        <f>IF(SUM('2. P&amp;L'!Y134:Y135)=0,"",'2. P&amp;L'!Y133-SUM('2. P&amp;L'!Y134:Y135))</f>
        <v/>
      </c>
      <c r="Z18" s="41" t="str">
        <f>IF(SUM('2. P&amp;L'!Z134:Z135)=0,"",'2. P&amp;L'!Z133-SUM('2. P&amp;L'!Z134:Z135))</f>
        <v/>
      </c>
      <c r="AA18" s="41" t="str">
        <f>IF(SUM('2. P&amp;L'!AA134:AA135)=0,"",'2. P&amp;L'!AA133-SUM('2. P&amp;L'!AA134:AA135))</f>
        <v/>
      </c>
      <c r="AB18" s="41" t="str">
        <f>IF(SUM('2. P&amp;L'!AB134:AB135)=0,"",'2. P&amp;L'!AB133-SUM('2. P&amp;L'!AB134:AB135))</f>
        <v/>
      </c>
      <c r="AC18" s="41" t="str">
        <f>IF(SUM('2. P&amp;L'!AC134:AC135)=0,"",'2. P&amp;L'!AC133-SUM('2. P&amp;L'!AC134:AC135))</f>
        <v/>
      </c>
      <c r="AD18" s="41" t="str">
        <f>IF(SUM('2. P&amp;L'!AD134:AD135)=0,"",'2. P&amp;L'!AD133-SUM('2. P&amp;L'!AD134:AD135))</f>
        <v/>
      </c>
      <c r="AE18" s="41" t="str">
        <f>IF(SUM('2. P&amp;L'!AE134:AE135)=0,"",'2. P&amp;L'!AE133-SUM('2. P&amp;L'!AE134:AE135))</f>
        <v/>
      </c>
      <c r="AF18" s="41" t="str">
        <f>IF(SUM('2. P&amp;L'!AF134:AF135)=0,"",'2. P&amp;L'!AF133-SUM('2. P&amp;L'!AF134:AF135))</f>
        <v/>
      </c>
      <c r="AG18" s="41" t="str">
        <f>IF(SUM('2. P&amp;L'!AG134:AG135)=0,"",'2. P&amp;L'!AG133-SUM('2. P&amp;L'!AG134:AG135))</f>
        <v/>
      </c>
      <c r="AH18" s="41" t="str">
        <f>IF(SUM('2. P&amp;L'!AH134:AH135)=0,"",'2. P&amp;L'!AH133-SUM('2. P&amp;L'!AH134:AH135))</f>
        <v/>
      </c>
      <c r="AI18" s="41" t="str">
        <f>IF(SUM('2. P&amp;L'!AI134:AI135)=0,"",'2. P&amp;L'!AI133-SUM('2. P&amp;L'!AI134:AI135))</f>
        <v/>
      </c>
      <c r="AJ18" s="41" t="str">
        <f>IF(SUM('2. P&amp;L'!AJ134:AJ135)=0,"",'2. P&amp;L'!AJ133-SUM('2. P&amp;L'!AJ134:AJ135))</f>
        <v/>
      </c>
      <c r="AK18" s="41" t="str">
        <f>IF(SUM('2. P&amp;L'!AK134:AK135)=0,"",'2. P&amp;L'!AK133-SUM('2. P&amp;L'!AK134:AK135))</f>
        <v/>
      </c>
      <c r="AL18" s="41" t="str">
        <f>IF(SUM('2. P&amp;L'!AL134:AL135)=0,"",'2. P&amp;L'!AL133-SUM('2. P&amp;L'!AL134:AL135))</f>
        <v/>
      </c>
      <c r="AM18" s="41" t="str">
        <f>IF(SUM('2. P&amp;L'!AM134:AM135)=0,"",'2. P&amp;L'!AM133-SUM('2. P&amp;L'!AM134:AM135))</f>
        <v/>
      </c>
      <c r="AN18" s="41" t="str">
        <f>IF(SUM('2. P&amp;L'!AN134:AN135)=0,"",'2. P&amp;L'!AN133-SUM('2. P&amp;L'!AN134:AN135))</f>
        <v/>
      </c>
      <c r="AO18" s="41" t="str">
        <f>IF(SUM('2. P&amp;L'!AO134:AO135)=0,"",'2. P&amp;L'!AO133-SUM('2. P&amp;L'!AO134:AO135))</f>
        <v/>
      </c>
      <c r="AP18" s="41" t="str">
        <f>IF(SUM('2. P&amp;L'!AP134:AP135)=0,"",'2. P&amp;L'!AP133-SUM('2. P&amp;L'!AP134:AP135))</f>
        <v/>
      </c>
      <c r="AQ18" s="41" t="str">
        <f>IF(SUM('2. P&amp;L'!AQ134:AQ135)=0,"",'2. P&amp;L'!AQ133-SUM('2. P&amp;L'!AQ134:AQ135))</f>
        <v/>
      </c>
      <c r="AR18" s="41" t="str">
        <f>IF(SUM('2. P&amp;L'!AR134:AR135)=0,"",'2. P&amp;L'!AR133-SUM('2. P&amp;L'!AR134:AR135))</f>
        <v/>
      </c>
      <c r="AS18" s="41" t="str">
        <f>IF(SUM('2. P&amp;L'!AS134:AS135)=0,"",'2. P&amp;L'!AS133-SUM('2. P&amp;L'!AS134:AS135))</f>
        <v/>
      </c>
      <c r="AT18" s="41" t="str">
        <f>IF(SUM('2. P&amp;L'!AT134:AT135)=0,"",'2. P&amp;L'!AT133-SUM('2. P&amp;L'!AT134:AT135))</f>
        <v/>
      </c>
      <c r="AU18" s="41" t="str">
        <f>IF(SUM('2. P&amp;L'!AU134:AU135)=0,"",'2. P&amp;L'!AU133-SUM('2. P&amp;L'!AU134:AU135))</f>
        <v/>
      </c>
      <c r="AV18" s="41" t="str">
        <f>IF(SUM('2. P&amp;L'!AV134:AV135)=0,"",'2. P&amp;L'!AV133-SUM('2. P&amp;L'!AV134:AV135))</f>
        <v/>
      </c>
      <c r="AW18" s="41" t="str">
        <f>IF(SUM('2. P&amp;L'!AW134:AW135)=0,"",'2. P&amp;L'!AW133-SUM('2. P&amp;L'!AW134:AW135))</f>
        <v/>
      </c>
      <c r="AX18" s="41" t="str">
        <f>IF(SUM('2. P&amp;L'!AX134:AX135)=0,"",'2. P&amp;L'!AX133-SUM('2. P&amp;L'!AX134:AX135))</f>
        <v/>
      </c>
      <c r="AY18" s="41" t="str">
        <f>IF(SUM('2. P&amp;L'!AY134:AY135)=0,"",'2. P&amp;L'!AY133-SUM('2. P&amp;L'!AY134:AY135))</f>
        <v/>
      </c>
      <c r="AZ18" s="41" t="str">
        <f>IF(SUM('2. P&amp;L'!AZ134:AZ135)=0,"",'2. P&amp;L'!AZ133-SUM('2. P&amp;L'!AZ134:AZ135))</f>
        <v/>
      </c>
      <c r="BA18" s="41" t="str">
        <f>IF(SUM('2. P&amp;L'!BA134:BA135)=0,"",'2. P&amp;L'!BA133-SUM('2. P&amp;L'!BA134:BA135))</f>
        <v/>
      </c>
      <c r="BB18" s="41" t="str">
        <f>IF(SUM('2. P&amp;L'!BB134:BB135)=0,"",'2. P&amp;L'!BB133-SUM('2. P&amp;L'!BB134:BB135))</f>
        <v/>
      </c>
      <c r="BC18" s="41" t="str">
        <f>IF(SUM('2. P&amp;L'!BC134:BC135)=0,"",'2. P&amp;L'!BC133-SUM('2. P&amp;L'!BC134:BC135))</f>
        <v/>
      </c>
      <c r="BD18" s="41" t="str">
        <f>IF(SUM('2. P&amp;L'!BD134:BD135)=0,"",'2. P&amp;L'!BD133-SUM('2. P&amp;L'!BD134:BD135))</f>
        <v/>
      </c>
      <c r="BE18" s="41" t="str">
        <f>IF(SUM('2. P&amp;L'!BE134:BE135)=0,"",'2. P&amp;L'!BE133-SUM('2. P&amp;L'!BE134:BE135))</f>
        <v/>
      </c>
      <c r="BF18" s="41" t="str">
        <f>IF(SUM('2. P&amp;L'!BF134:BF135)=0,"",'2. P&amp;L'!BF133-SUM('2. P&amp;L'!BF134:BF135))</f>
        <v/>
      </c>
      <c r="BG18" s="41" t="str">
        <f>IF(SUM('2. P&amp;L'!BG134:BG135)=0,"",'2. P&amp;L'!BG133-SUM('2. P&amp;L'!BG134:BG135))</f>
        <v/>
      </c>
      <c r="BH18" s="41" t="str">
        <f>IF(SUM('2. P&amp;L'!BH134:BH135)=0,"",'2. P&amp;L'!BH133-SUM('2. P&amp;L'!BH134:BH135))</f>
        <v/>
      </c>
      <c r="BI18" s="41" t="str">
        <f>IF(SUM('2. P&amp;L'!BI134:BI135)=0,"",'2. P&amp;L'!BI133-SUM('2. P&amp;L'!BI134:BI135))</f>
        <v/>
      </c>
      <c r="BJ18" s="41" t="str">
        <f>IF(SUM('2. P&amp;L'!BJ134:BJ135)=0,"",'2. P&amp;L'!BJ133-SUM('2. P&amp;L'!BJ134:BJ135))</f>
        <v/>
      </c>
      <c r="BK18" s="41" t="str">
        <f>IF(SUM('2. P&amp;L'!BK134:BK135)=0,"",'2. P&amp;L'!BK133-SUM('2. P&amp;L'!BK134:BK135))</f>
        <v/>
      </c>
      <c r="BL18" s="41" t="str">
        <f>IF(SUM('2. P&amp;L'!BL134:BL135)=0,"",'2. P&amp;L'!BL133-SUM('2. P&amp;L'!BL134:BL135))</f>
        <v/>
      </c>
      <c r="BM18" s="41" t="str">
        <f>IF(SUM('2. P&amp;L'!BM134:BM135)=0,"",'2. P&amp;L'!BM133-SUM('2. P&amp;L'!BM134:BM135))</f>
        <v/>
      </c>
      <c r="BN18" s="41" t="str">
        <f>IF(SUM('2. P&amp;L'!BN134:BN135)=0,"",'2. P&amp;L'!BN133-SUM('2. P&amp;L'!BN134:BN135))</f>
        <v/>
      </c>
      <c r="BO18" s="41" t="str">
        <f>IF(SUM('2. P&amp;L'!BO134:BO135)=0,"",'2. P&amp;L'!BO133-SUM('2. P&amp;L'!BO134:BO135))</f>
        <v/>
      </c>
      <c r="BP18" s="41" t="str">
        <f>IF(SUM('2. P&amp;L'!BP134:BP135)=0,"",'2. P&amp;L'!BP133-SUM('2. P&amp;L'!BP134:BP135))</f>
        <v/>
      </c>
      <c r="BQ18" s="41" t="str">
        <f>IF(SUM('2. P&amp;L'!BQ134:BQ135)=0,"",'2. P&amp;L'!BQ133-SUM('2. P&amp;L'!BQ134:BQ135))</f>
        <v/>
      </c>
      <c r="BR18" s="41" t="str">
        <f>IF(SUM('2. P&amp;L'!BR134:BR135)=0,"",'2. P&amp;L'!BR133-SUM('2. P&amp;L'!BR134:BR135))</f>
        <v/>
      </c>
      <c r="BS18" s="41" t="str">
        <f>IF(SUM('2. P&amp;L'!BS134:BS135)=0,"",'2. P&amp;L'!BS133-SUM('2. P&amp;L'!BS134:BS135))</f>
        <v/>
      </c>
      <c r="BT18" s="41" t="str">
        <f>IF(SUM('2. P&amp;L'!BT134:BT135)=0,"",'2. P&amp;L'!BT133-SUM('2. P&amp;L'!BT134:BT135))</f>
        <v/>
      </c>
      <c r="BU18" s="41" t="str">
        <f>IF(SUM('2. P&amp;L'!BU134:BU135)=0,"",'2. P&amp;L'!BU133-SUM('2. P&amp;L'!BU134:BU135))</f>
        <v/>
      </c>
    </row>
    <row r="19" spans="1:73" s="2" customFormat="1" x14ac:dyDescent="0.35">
      <c r="A19" s="36" t="s">
        <v>563</v>
      </c>
      <c r="B19" s="140" t="s">
        <v>262</v>
      </c>
      <c r="C19" s="168"/>
      <c r="D19" s="168"/>
      <c r="E19" s="19" t="str">
        <f t="shared" si="0"/>
        <v>OK</v>
      </c>
      <c r="F19" s="41" t="str">
        <f>IF(SUM('2. P&amp;L'!F194:F196)=0,"",'2. P&amp;L'!F193-SUM('2. P&amp;L'!F194:F196))</f>
        <v/>
      </c>
      <c r="G19" s="41" t="str">
        <f>IF(SUM('2. P&amp;L'!G194:G196)=0,"",'2. P&amp;L'!G193-SUM('2. P&amp;L'!G194:G196))</f>
        <v/>
      </c>
      <c r="H19" s="41" t="str">
        <f>IF(SUM('2. P&amp;L'!H194:H196)=0,"",'2. P&amp;L'!H193-SUM('2. P&amp;L'!H194:H196))</f>
        <v/>
      </c>
      <c r="I19" s="41" t="str">
        <f>IF(SUM('2. P&amp;L'!I194:I196)=0,"",'2. P&amp;L'!I193-SUM('2. P&amp;L'!I194:I196))</f>
        <v/>
      </c>
      <c r="J19" s="41" t="str">
        <f>IF(SUM('2. P&amp;L'!J194:J196)=0,"",'2. P&amp;L'!J193-SUM('2. P&amp;L'!J194:J196))</f>
        <v/>
      </c>
      <c r="K19" s="41" t="str">
        <f>IF(SUM('2. P&amp;L'!K194:K196)=0,"",'2. P&amp;L'!K193-SUM('2. P&amp;L'!K194:K196))</f>
        <v/>
      </c>
      <c r="L19" s="41" t="str">
        <f>IF(SUM('2. P&amp;L'!L194:L196)=0,"",'2. P&amp;L'!L193-SUM('2. P&amp;L'!L194:L196))</f>
        <v/>
      </c>
      <c r="M19" s="41" t="str">
        <f>IF(SUM('2. P&amp;L'!M194:M196)=0,"",'2. P&amp;L'!M193-SUM('2. P&amp;L'!M194:M196))</f>
        <v/>
      </c>
      <c r="N19" s="41" t="str">
        <f>IF(SUM('2. P&amp;L'!N194:N196)=0,"",'2. P&amp;L'!N193-SUM('2. P&amp;L'!N194:N196))</f>
        <v/>
      </c>
      <c r="O19" s="41" t="str">
        <f>IF(SUM('2. P&amp;L'!O194:O196)=0,"",'2. P&amp;L'!O193-SUM('2. P&amp;L'!O194:O196))</f>
        <v/>
      </c>
      <c r="P19" s="41" t="str">
        <f>IF(SUM('2. P&amp;L'!P194:P196)=0,"",'2. P&amp;L'!P193-SUM('2. P&amp;L'!P194:P196))</f>
        <v/>
      </c>
      <c r="Q19" s="41" t="str">
        <f>IF(SUM('2. P&amp;L'!Q194:Q196)=0,"",'2. P&amp;L'!Q193-SUM('2. P&amp;L'!Q194:Q196))</f>
        <v/>
      </c>
      <c r="R19" s="41" t="str">
        <f>IF(SUM('2. P&amp;L'!R194:R196)=0,"",'2. P&amp;L'!R193-SUM('2. P&amp;L'!R194:R196))</f>
        <v/>
      </c>
      <c r="S19" s="41" t="str">
        <f>IF(SUM('2. P&amp;L'!S194:S196)=0,"",'2. P&amp;L'!S193-SUM('2. P&amp;L'!S194:S196))</f>
        <v/>
      </c>
      <c r="T19" s="41" t="str">
        <f>IF(SUM('2. P&amp;L'!T194:T196)=0,"",'2. P&amp;L'!T193-SUM('2. P&amp;L'!T194:T196))</f>
        <v/>
      </c>
      <c r="U19" s="41" t="str">
        <f>IF(SUM('2. P&amp;L'!U194:U196)=0,"",'2. P&amp;L'!U193-SUM('2. P&amp;L'!U194:U196))</f>
        <v/>
      </c>
      <c r="V19" s="41" t="str">
        <f>IF(SUM('2. P&amp;L'!V194:V196)=0,"",'2. P&amp;L'!V193-SUM('2. P&amp;L'!V194:V196))</f>
        <v/>
      </c>
      <c r="W19" s="41" t="str">
        <f>IF(SUM('2. P&amp;L'!W194:W196)=0,"",'2. P&amp;L'!W193-SUM('2. P&amp;L'!W194:W196))</f>
        <v/>
      </c>
      <c r="X19" s="41" t="str">
        <f>IF(SUM('2. P&amp;L'!X194:X196)=0,"",'2. P&amp;L'!X193-SUM('2. P&amp;L'!X194:X196))</f>
        <v/>
      </c>
      <c r="Y19" s="41" t="str">
        <f>IF(SUM('2. P&amp;L'!Y194:Y196)=0,"",'2. P&amp;L'!Y193-SUM('2. P&amp;L'!Y194:Y196))</f>
        <v/>
      </c>
      <c r="Z19" s="41" t="str">
        <f>IF(SUM('2. P&amp;L'!Z194:Z196)=0,"",'2. P&amp;L'!Z193-SUM('2. P&amp;L'!Z194:Z196))</f>
        <v/>
      </c>
      <c r="AA19" s="41" t="str">
        <f>IF(SUM('2. P&amp;L'!AA194:AA196)=0,"",'2. P&amp;L'!AA193-SUM('2. P&amp;L'!AA194:AA196))</f>
        <v/>
      </c>
      <c r="AB19" s="41" t="str">
        <f>IF(SUM('2. P&amp;L'!AB194:AB196)=0,"",'2. P&amp;L'!AB193-SUM('2. P&amp;L'!AB194:AB196))</f>
        <v/>
      </c>
      <c r="AC19" s="41" t="str">
        <f>IF(SUM('2. P&amp;L'!AC194:AC196)=0,"",'2. P&amp;L'!AC193-SUM('2. P&amp;L'!AC194:AC196))</f>
        <v/>
      </c>
      <c r="AD19" s="41" t="str">
        <f>IF(SUM('2. P&amp;L'!AD194:AD196)=0,"",'2. P&amp;L'!AD193-SUM('2. P&amp;L'!AD194:AD196))</f>
        <v/>
      </c>
      <c r="AE19" s="41" t="str">
        <f>IF(SUM('2. P&amp;L'!AE194:AE196)=0,"",'2. P&amp;L'!AE193-SUM('2. P&amp;L'!AE194:AE196))</f>
        <v/>
      </c>
      <c r="AF19" s="41" t="str">
        <f>IF(SUM('2. P&amp;L'!AF194:AF196)=0,"",'2. P&amp;L'!AF193-SUM('2. P&amp;L'!AF194:AF196))</f>
        <v/>
      </c>
      <c r="AG19" s="41" t="str">
        <f>IF(SUM('2. P&amp;L'!AG194:AG196)=0,"",'2. P&amp;L'!AG193-SUM('2. P&amp;L'!AG194:AG196))</f>
        <v/>
      </c>
      <c r="AH19" s="41" t="str">
        <f>IF(SUM('2. P&amp;L'!AH194:AH196)=0,"",'2. P&amp;L'!AH193-SUM('2. P&amp;L'!AH194:AH196))</f>
        <v/>
      </c>
      <c r="AI19" s="41" t="str">
        <f>IF(SUM('2. P&amp;L'!AI194:AI196)=0,"",'2. P&amp;L'!AI193-SUM('2. P&amp;L'!AI194:AI196))</f>
        <v/>
      </c>
      <c r="AJ19" s="41" t="str">
        <f>IF(SUM('2. P&amp;L'!AJ194:AJ196)=0,"",'2. P&amp;L'!AJ193-SUM('2. P&amp;L'!AJ194:AJ196))</f>
        <v/>
      </c>
      <c r="AK19" s="41" t="str">
        <f>IF(SUM('2. P&amp;L'!AK194:AK196)=0,"",'2. P&amp;L'!AK193-SUM('2. P&amp;L'!AK194:AK196))</f>
        <v/>
      </c>
      <c r="AL19" s="41" t="str">
        <f>IF(SUM('2. P&amp;L'!AL194:AL196)=0,"",'2. P&amp;L'!AL193-SUM('2. P&amp;L'!AL194:AL196))</f>
        <v/>
      </c>
      <c r="AM19" s="41" t="str">
        <f>IF(SUM('2. P&amp;L'!AM194:AM196)=0,"",'2. P&amp;L'!AM193-SUM('2. P&amp;L'!AM194:AM196))</f>
        <v/>
      </c>
      <c r="AN19" s="41" t="str">
        <f>IF(SUM('2. P&amp;L'!AN194:AN196)=0,"",'2. P&amp;L'!AN193-SUM('2. P&amp;L'!AN194:AN196))</f>
        <v/>
      </c>
      <c r="AO19" s="41" t="str">
        <f>IF(SUM('2. P&amp;L'!AO194:AO196)=0,"",'2. P&amp;L'!AO193-SUM('2. P&amp;L'!AO194:AO196))</f>
        <v/>
      </c>
      <c r="AP19" s="41" t="str">
        <f>IF(SUM('2. P&amp;L'!AP194:AP196)=0,"",'2. P&amp;L'!AP193-SUM('2. P&amp;L'!AP194:AP196))</f>
        <v/>
      </c>
      <c r="AQ19" s="41" t="str">
        <f>IF(SUM('2. P&amp;L'!AQ194:AQ196)=0,"",'2. P&amp;L'!AQ193-SUM('2. P&amp;L'!AQ194:AQ196))</f>
        <v/>
      </c>
      <c r="AR19" s="41" t="str">
        <f>IF(SUM('2. P&amp;L'!AR194:AR196)=0,"",'2. P&amp;L'!AR193-SUM('2. P&amp;L'!AR194:AR196))</f>
        <v/>
      </c>
      <c r="AS19" s="41" t="str">
        <f>IF(SUM('2. P&amp;L'!AS194:AS196)=0,"",'2. P&amp;L'!AS193-SUM('2. P&amp;L'!AS194:AS196))</f>
        <v/>
      </c>
      <c r="AT19" s="41" t="str">
        <f>IF(SUM('2. P&amp;L'!AT194:AT196)=0,"",'2. P&amp;L'!AT193-SUM('2. P&amp;L'!AT194:AT196))</f>
        <v/>
      </c>
      <c r="AU19" s="41" t="str">
        <f>IF(SUM('2. P&amp;L'!AU194:AU196)=0,"",'2. P&amp;L'!AU193-SUM('2. P&amp;L'!AU194:AU196))</f>
        <v/>
      </c>
      <c r="AV19" s="41" t="str">
        <f>IF(SUM('2. P&amp;L'!AV194:AV196)=0,"",'2. P&amp;L'!AV193-SUM('2. P&amp;L'!AV194:AV196))</f>
        <v/>
      </c>
      <c r="AW19" s="41" t="str">
        <f>IF(SUM('2. P&amp;L'!AW194:AW196)=0,"",'2. P&amp;L'!AW193-SUM('2. P&amp;L'!AW194:AW196))</f>
        <v/>
      </c>
      <c r="AX19" s="41" t="str">
        <f>IF(SUM('2. P&amp;L'!AX194:AX196)=0,"",'2. P&amp;L'!AX193-SUM('2. P&amp;L'!AX194:AX196))</f>
        <v/>
      </c>
      <c r="AY19" s="41" t="str">
        <f>IF(SUM('2. P&amp;L'!AY194:AY196)=0,"",'2. P&amp;L'!AY193-SUM('2. P&amp;L'!AY194:AY196))</f>
        <v/>
      </c>
      <c r="AZ19" s="41" t="str">
        <f>IF(SUM('2. P&amp;L'!AZ194:AZ196)=0,"",'2. P&amp;L'!AZ193-SUM('2. P&amp;L'!AZ194:AZ196))</f>
        <v/>
      </c>
      <c r="BA19" s="41" t="str">
        <f>IF(SUM('2. P&amp;L'!BA194:BA196)=0,"",'2. P&amp;L'!BA193-SUM('2. P&amp;L'!BA194:BA196))</f>
        <v/>
      </c>
      <c r="BB19" s="41" t="str">
        <f>IF(SUM('2. P&amp;L'!BB194:BB196)=0,"",'2. P&amp;L'!BB193-SUM('2. P&amp;L'!BB194:BB196))</f>
        <v/>
      </c>
      <c r="BC19" s="41" t="str">
        <f>IF(SUM('2. P&amp;L'!BC194:BC196)=0,"",'2. P&amp;L'!BC193-SUM('2. P&amp;L'!BC194:BC196))</f>
        <v/>
      </c>
      <c r="BD19" s="41" t="str">
        <f>IF(SUM('2. P&amp;L'!BD194:BD196)=0,"",'2. P&amp;L'!BD193-SUM('2. P&amp;L'!BD194:BD196))</f>
        <v/>
      </c>
      <c r="BE19" s="41" t="str">
        <f>IF(SUM('2. P&amp;L'!BE194:BE196)=0,"",'2. P&amp;L'!BE193-SUM('2. P&amp;L'!BE194:BE196))</f>
        <v/>
      </c>
      <c r="BF19" s="41" t="str">
        <f>IF(SUM('2. P&amp;L'!BF194:BF196)=0,"",'2. P&amp;L'!BF193-SUM('2. P&amp;L'!BF194:BF196))</f>
        <v/>
      </c>
      <c r="BG19" s="41" t="str">
        <f>IF(SUM('2. P&amp;L'!BG194:BG196)=0,"",'2. P&amp;L'!BG193-SUM('2. P&amp;L'!BG194:BG196))</f>
        <v/>
      </c>
      <c r="BH19" s="41" t="str">
        <f>IF(SUM('2. P&amp;L'!BH194:BH196)=0,"",'2. P&amp;L'!BH193-SUM('2. P&amp;L'!BH194:BH196))</f>
        <v/>
      </c>
      <c r="BI19" s="41" t="str">
        <f>IF(SUM('2. P&amp;L'!BI194:BI196)=0,"",'2. P&amp;L'!BI193-SUM('2. P&amp;L'!BI194:BI196))</f>
        <v/>
      </c>
      <c r="BJ19" s="41" t="str">
        <f>IF(SUM('2. P&amp;L'!BJ194:BJ196)=0,"",'2. P&amp;L'!BJ193-SUM('2. P&amp;L'!BJ194:BJ196))</f>
        <v/>
      </c>
      <c r="BK19" s="41" t="str">
        <f>IF(SUM('2. P&amp;L'!BK194:BK196)=0,"",'2. P&amp;L'!BK193-SUM('2. P&amp;L'!BK194:BK196))</f>
        <v/>
      </c>
      <c r="BL19" s="41" t="str">
        <f>IF(SUM('2. P&amp;L'!BL194:BL196)=0,"",'2. P&amp;L'!BL193-SUM('2. P&amp;L'!BL194:BL196))</f>
        <v/>
      </c>
      <c r="BM19" s="41" t="str">
        <f>IF(SUM('2. P&amp;L'!BM194:BM196)=0,"",'2. P&amp;L'!BM193-SUM('2. P&amp;L'!BM194:BM196))</f>
        <v/>
      </c>
      <c r="BN19" s="41" t="str">
        <f>IF(SUM('2. P&amp;L'!BN194:BN196)=0,"",'2. P&amp;L'!BN193-SUM('2. P&amp;L'!BN194:BN196))</f>
        <v/>
      </c>
      <c r="BO19" s="41" t="str">
        <f>IF(SUM('2. P&amp;L'!BO194:BO196)=0,"",'2. P&amp;L'!BO193-SUM('2. P&amp;L'!BO194:BO196))</f>
        <v/>
      </c>
      <c r="BP19" s="41" t="str">
        <f>IF(SUM('2. P&amp;L'!BP194:BP196)=0,"",'2. P&amp;L'!BP193-SUM('2. P&amp;L'!BP194:BP196))</f>
        <v/>
      </c>
      <c r="BQ19" s="41" t="str">
        <f>IF(SUM('2. P&amp;L'!BQ194:BQ196)=0,"",'2. P&amp;L'!BQ193-SUM('2. P&amp;L'!BQ194:BQ196))</f>
        <v/>
      </c>
      <c r="BR19" s="41" t="str">
        <f>IF(SUM('2. P&amp;L'!BR194:BR196)=0,"",'2. P&amp;L'!BR193-SUM('2. P&amp;L'!BR194:BR196))</f>
        <v/>
      </c>
      <c r="BS19" s="41" t="str">
        <f>IF(SUM('2. P&amp;L'!BS194:BS196)=0,"",'2. P&amp;L'!BS193-SUM('2. P&amp;L'!BS194:BS196))</f>
        <v/>
      </c>
      <c r="BT19" s="41" t="str">
        <f>IF(SUM('2. P&amp;L'!BT194:BT196)=0,"",'2. P&amp;L'!BT193-SUM('2. P&amp;L'!BT194:BT196))</f>
        <v/>
      </c>
      <c r="BU19" s="41" t="str">
        <f>IF(SUM('2. P&amp;L'!BU194:BU196)=0,"",'2. P&amp;L'!BU193-SUM('2. P&amp;L'!BU194:BU196))</f>
        <v/>
      </c>
    </row>
    <row r="20" spans="1:73" s="2" customFormat="1" x14ac:dyDescent="0.35">
      <c r="A20" s="36" t="s">
        <v>564</v>
      </c>
      <c r="B20" s="140" t="s">
        <v>262</v>
      </c>
      <c r="C20" s="168"/>
      <c r="D20" s="168"/>
      <c r="E20" s="19" t="str">
        <f t="shared" si="0"/>
        <v>OK</v>
      </c>
      <c r="F20" s="41" t="str">
        <f>IF(SUM('2. P&amp;L'!F198:F199)=0,"",'2. P&amp;L'!F197-SUM('2. P&amp;L'!F198:F199))</f>
        <v/>
      </c>
      <c r="G20" s="41" t="str">
        <f>IF(SUM('2. P&amp;L'!G198:G199)=0,"",'2. P&amp;L'!G197-SUM('2. P&amp;L'!G198:G199))</f>
        <v/>
      </c>
      <c r="H20" s="41" t="str">
        <f>IF(SUM('2. P&amp;L'!H198:H199)=0,"",'2. P&amp;L'!H197-SUM('2. P&amp;L'!H198:H199))</f>
        <v/>
      </c>
      <c r="I20" s="41" t="str">
        <f>IF(SUM('2. P&amp;L'!I198:I199)=0,"",'2. P&amp;L'!I197-SUM('2. P&amp;L'!I198:I199))</f>
        <v/>
      </c>
      <c r="J20" s="41" t="str">
        <f>IF(SUM('2. P&amp;L'!J198:J199)=0,"",'2. P&amp;L'!J197-SUM('2. P&amp;L'!J198:J199))</f>
        <v/>
      </c>
      <c r="K20" s="41" t="str">
        <f>IF(SUM('2. P&amp;L'!K198:K199)=0,"",'2. P&amp;L'!K197-SUM('2. P&amp;L'!K198:K199))</f>
        <v/>
      </c>
      <c r="L20" s="41" t="str">
        <f>IF(SUM('2. P&amp;L'!L198:L199)=0,"",'2. P&amp;L'!L197-SUM('2. P&amp;L'!L198:L199))</f>
        <v/>
      </c>
      <c r="M20" s="41" t="str">
        <f>IF(SUM('2. P&amp;L'!M198:M199)=0,"",'2. P&amp;L'!M197-SUM('2. P&amp;L'!M198:M199))</f>
        <v/>
      </c>
      <c r="N20" s="41" t="str">
        <f>IF(SUM('2. P&amp;L'!N198:N199)=0,"",'2. P&amp;L'!N197-SUM('2. P&amp;L'!N198:N199))</f>
        <v/>
      </c>
      <c r="O20" s="41" t="str">
        <f>IF(SUM('2. P&amp;L'!O198:O199)=0,"",'2. P&amp;L'!O197-SUM('2. P&amp;L'!O198:O199))</f>
        <v/>
      </c>
      <c r="P20" s="41" t="str">
        <f>IF(SUM('2. P&amp;L'!P198:P199)=0,"",'2. P&amp;L'!P197-SUM('2. P&amp;L'!P198:P199))</f>
        <v/>
      </c>
      <c r="Q20" s="41" t="str">
        <f>IF(SUM('2. P&amp;L'!Q198:Q199)=0,"",'2. P&amp;L'!Q197-SUM('2. P&amp;L'!Q198:Q199))</f>
        <v/>
      </c>
      <c r="R20" s="41" t="str">
        <f>IF(SUM('2. P&amp;L'!R198:R199)=0,"",'2. P&amp;L'!R197-SUM('2. P&amp;L'!R198:R199))</f>
        <v/>
      </c>
      <c r="S20" s="41" t="str">
        <f>IF(SUM('2. P&amp;L'!S198:S199)=0,"",'2. P&amp;L'!S197-SUM('2. P&amp;L'!S198:S199))</f>
        <v/>
      </c>
      <c r="T20" s="41" t="str">
        <f>IF(SUM('2. P&amp;L'!T198:T199)=0,"",'2. P&amp;L'!T197-SUM('2. P&amp;L'!T198:T199))</f>
        <v/>
      </c>
      <c r="U20" s="41" t="str">
        <f>IF(SUM('2. P&amp;L'!U198:U199)=0,"",'2. P&amp;L'!U197-SUM('2. P&amp;L'!U198:U199))</f>
        <v/>
      </c>
      <c r="V20" s="41" t="str">
        <f>IF(SUM('2. P&amp;L'!V198:V199)=0,"",'2. P&amp;L'!V197-SUM('2. P&amp;L'!V198:V199))</f>
        <v/>
      </c>
      <c r="W20" s="41" t="str">
        <f>IF(SUM('2. P&amp;L'!W198:W199)=0,"",'2. P&amp;L'!W197-SUM('2. P&amp;L'!W198:W199))</f>
        <v/>
      </c>
      <c r="X20" s="41" t="str">
        <f>IF(SUM('2. P&amp;L'!X198:X199)=0,"",'2. P&amp;L'!X197-SUM('2. P&amp;L'!X198:X199))</f>
        <v/>
      </c>
      <c r="Y20" s="41" t="str">
        <f>IF(SUM('2. P&amp;L'!Y198:Y199)=0,"",'2. P&amp;L'!Y197-SUM('2. P&amp;L'!Y198:Y199))</f>
        <v/>
      </c>
      <c r="Z20" s="41" t="str">
        <f>IF(SUM('2. P&amp;L'!Z198:Z199)=0,"",'2. P&amp;L'!Z197-SUM('2. P&amp;L'!Z198:Z199))</f>
        <v/>
      </c>
      <c r="AA20" s="41" t="str">
        <f>IF(SUM('2. P&amp;L'!AA198:AA199)=0,"",'2. P&amp;L'!AA197-SUM('2. P&amp;L'!AA198:AA199))</f>
        <v/>
      </c>
      <c r="AB20" s="41" t="str">
        <f>IF(SUM('2. P&amp;L'!AB198:AB199)=0,"",'2. P&amp;L'!AB197-SUM('2. P&amp;L'!AB198:AB199))</f>
        <v/>
      </c>
      <c r="AC20" s="41" t="str">
        <f>IF(SUM('2. P&amp;L'!AC198:AC199)=0,"",'2. P&amp;L'!AC197-SUM('2. P&amp;L'!AC198:AC199))</f>
        <v/>
      </c>
      <c r="AD20" s="41" t="str">
        <f>IF(SUM('2. P&amp;L'!AD198:AD199)=0,"",'2. P&amp;L'!AD197-SUM('2. P&amp;L'!AD198:AD199))</f>
        <v/>
      </c>
      <c r="AE20" s="41" t="str">
        <f>IF(SUM('2. P&amp;L'!AE198:AE199)=0,"",'2. P&amp;L'!AE197-SUM('2. P&amp;L'!AE198:AE199))</f>
        <v/>
      </c>
      <c r="AF20" s="41" t="str">
        <f>IF(SUM('2. P&amp;L'!AF198:AF199)=0,"",'2. P&amp;L'!AF197-SUM('2. P&amp;L'!AF198:AF199))</f>
        <v/>
      </c>
      <c r="AG20" s="41" t="str">
        <f>IF(SUM('2. P&amp;L'!AG198:AG199)=0,"",'2. P&amp;L'!AG197-SUM('2. P&amp;L'!AG198:AG199))</f>
        <v/>
      </c>
      <c r="AH20" s="41" t="str">
        <f>IF(SUM('2. P&amp;L'!AH198:AH199)=0,"",'2. P&amp;L'!AH197-SUM('2. P&amp;L'!AH198:AH199))</f>
        <v/>
      </c>
      <c r="AI20" s="41" t="str">
        <f>IF(SUM('2. P&amp;L'!AI198:AI199)=0,"",'2. P&amp;L'!AI197-SUM('2. P&amp;L'!AI198:AI199))</f>
        <v/>
      </c>
      <c r="AJ20" s="41" t="str">
        <f>IF(SUM('2. P&amp;L'!AJ198:AJ199)=0,"",'2. P&amp;L'!AJ197-SUM('2. P&amp;L'!AJ198:AJ199))</f>
        <v/>
      </c>
      <c r="AK20" s="41" t="str">
        <f>IF(SUM('2. P&amp;L'!AK198:AK199)=0,"",'2. P&amp;L'!AK197-SUM('2. P&amp;L'!AK198:AK199))</f>
        <v/>
      </c>
      <c r="AL20" s="41" t="str">
        <f>IF(SUM('2. P&amp;L'!AL198:AL199)=0,"",'2. P&amp;L'!AL197-SUM('2. P&amp;L'!AL198:AL199))</f>
        <v/>
      </c>
      <c r="AM20" s="41" t="str">
        <f>IF(SUM('2. P&amp;L'!AM198:AM199)=0,"",'2. P&amp;L'!AM197-SUM('2. P&amp;L'!AM198:AM199))</f>
        <v/>
      </c>
      <c r="AN20" s="41" t="str">
        <f>IF(SUM('2. P&amp;L'!AN198:AN199)=0,"",'2. P&amp;L'!AN197-SUM('2. P&amp;L'!AN198:AN199))</f>
        <v/>
      </c>
      <c r="AO20" s="41" t="str">
        <f>IF(SUM('2. P&amp;L'!AO198:AO199)=0,"",'2. P&amp;L'!AO197-SUM('2. P&amp;L'!AO198:AO199))</f>
        <v/>
      </c>
      <c r="AP20" s="41" t="str">
        <f>IF(SUM('2. P&amp;L'!AP198:AP199)=0,"",'2. P&amp;L'!AP197-SUM('2. P&amp;L'!AP198:AP199))</f>
        <v/>
      </c>
      <c r="AQ20" s="41" t="str">
        <f>IF(SUM('2. P&amp;L'!AQ198:AQ199)=0,"",'2. P&amp;L'!AQ197-SUM('2. P&amp;L'!AQ198:AQ199))</f>
        <v/>
      </c>
      <c r="AR20" s="41" t="str">
        <f>IF(SUM('2. P&amp;L'!AR198:AR199)=0,"",'2. P&amp;L'!AR197-SUM('2. P&amp;L'!AR198:AR199))</f>
        <v/>
      </c>
      <c r="AS20" s="41" t="str">
        <f>IF(SUM('2. P&amp;L'!AS198:AS199)=0,"",'2. P&amp;L'!AS197-SUM('2. P&amp;L'!AS198:AS199))</f>
        <v/>
      </c>
      <c r="AT20" s="41" t="str">
        <f>IF(SUM('2. P&amp;L'!AT198:AT199)=0,"",'2. P&amp;L'!AT197-SUM('2. P&amp;L'!AT198:AT199))</f>
        <v/>
      </c>
      <c r="AU20" s="41" t="str">
        <f>IF(SUM('2. P&amp;L'!AU198:AU199)=0,"",'2. P&amp;L'!AU197-SUM('2. P&amp;L'!AU198:AU199))</f>
        <v/>
      </c>
      <c r="AV20" s="41" t="str">
        <f>IF(SUM('2. P&amp;L'!AV198:AV199)=0,"",'2. P&amp;L'!AV197-SUM('2. P&amp;L'!AV198:AV199))</f>
        <v/>
      </c>
      <c r="AW20" s="41" t="str">
        <f>IF(SUM('2. P&amp;L'!AW198:AW199)=0,"",'2. P&amp;L'!AW197-SUM('2. P&amp;L'!AW198:AW199))</f>
        <v/>
      </c>
      <c r="AX20" s="41" t="str">
        <f>IF(SUM('2. P&amp;L'!AX198:AX199)=0,"",'2. P&amp;L'!AX197-SUM('2. P&amp;L'!AX198:AX199))</f>
        <v/>
      </c>
      <c r="AY20" s="41" t="str">
        <f>IF(SUM('2. P&amp;L'!AY198:AY199)=0,"",'2. P&amp;L'!AY197-SUM('2. P&amp;L'!AY198:AY199))</f>
        <v/>
      </c>
      <c r="AZ20" s="41" t="str">
        <f>IF(SUM('2. P&amp;L'!AZ198:AZ199)=0,"",'2. P&amp;L'!AZ197-SUM('2. P&amp;L'!AZ198:AZ199))</f>
        <v/>
      </c>
      <c r="BA20" s="41" t="str">
        <f>IF(SUM('2. P&amp;L'!BA198:BA199)=0,"",'2. P&amp;L'!BA197-SUM('2. P&amp;L'!BA198:BA199))</f>
        <v/>
      </c>
      <c r="BB20" s="41" t="str">
        <f>IF(SUM('2. P&amp;L'!BB198:BB199)=0,"",'2. P&amp;L'!BB197-SUM('2. P&amp;L'!BB198:BB199))</f>
        <v/>
      </c>
      <c r="BC20" s="41" t="str">
        <f>IF(SUM('2. P&amp;L'!BC198:BC199)=0,"",'2. P&amp;L'!BC197-SUM('2. P&amp;L'!BC198:BC199))</f>
        <v/>
      </c>
      <c r="BD20" s="41" t="str">
        <f>IF(SUM('2. P&amp;L'!BD198:BD199)=0,"",'2. P&amp;L'!BD197-SUM('2. P&amp;L'!BD198:BD199))</f>
        <v/>
      </c>
      <c r="BE20" s="41" t="str">
        <f>IF(SUM('2. P&amp;L'!BE198:BE199)=0,"",'2. P&amp;L'!BE197-SUM('2. P&amp;L'!BE198:BE199))</f>
        <v/>
      </c>
      <c r="BF20" s="41" t="str">
        <f>IF(SUM('2. P&amp;L'!BF198:BF199)=0,"",'2. P&amp;L'!BF197-SUM('2. P&amp;L'!BF198:BF199))</f>
        <v/>
      </c>
      <c r="BG20" s="41" t="str">
        <f>IF(SUM('2. P&amp;L'!BG198:BG199)=0,"",'2. P&amp;L'!BG197-SUM('2. P&amp;L'!BG198:BG199))</f>
        <v/>
      </c>
      <c r="BH20" s="41" t="str">
        <f>IF(SUM('2. P&amp;L'!BH198:BH199)=0,"",'2. P&amp;L'!BH197-SUM('2. P&amp;L'!BH198:BH199))</f>
        <v/>
      </c>
      <c r="BI20" s="41" t="str">
        <f>IF(SUM('2. P&amp;L'!BI198:BI199)=0,"",'2. P&amp;L'!BI197-SUM('2. P&amp;L'!BI198:BI199))</f>
        <v/>
      </c>
      <c r="BJ20" s="41" t="str">
        <f>IF(SUM('2. P&amp;L'!BJ198:BJ199)=0,"",'2. P&amp;L'!BJ197-SUM('2. P&amp;L'!BJ198:BJ199))</f>
        <v/>
      </c>
      <c r="BK20" s="41" t="str">
        <f>IF(SUM('2. P&amp;L'!BK198:BK199)=0,"",'2. P&amp;L'!BK197-SUM('2. P&amp;L'!BK198:BK199))</f>
        <v/>
      </c>
      <c r="BL20" s="41" t="str">
        <f>IF(SUM('2. P&amp;L'!BL198:BL199)=0,"",'2. P&amp;L'!BL197-SUM('2. P&amp;L'!BL198:BL199))</f>
        <v/>
      </c>
      <c r="BM20" s="41" t="str">
        <f>IF(SUM('2. P&amp;L'!BM198:BM199)=0,"",'2. P&amp;L'!BM197-SUM('2. P&amp;L'!BM198:BM199))</f>
        <v/>
      </c>
      <c r="BN20" s="41" t="str">
        <f>IF(SUM('2. P&amp;L'!BN198:BN199)=0,"",'2. P&amp;L'!BN197-SUM('2. P&amp;L'!BN198:BN199))</f>
        <v/>
      </c>
      <c r="BO20" s="41" t="str">
        <f>IF(SUM('2. P&amp;L'!BO198:BO199)=0,"",'2. P&amp;L'!BO197-SUM('2. P&amp;L'!BO198:BO199))</f>
        <v/>
      </c>
      <c r="BP20" s="41" t="str">
        <f>IF(SUM('2. P&amp;L'!BP198:BP199)=0,"",'2. P&amp;L'!BP197-SUM('2. P&amp;L'!BP198:BP199))</f>
        <v/>
      </c>
      <c r="BQ20" s="41" t="str">
        <f>IF(SUM('2. P&amp;L'!BQ198:BQ199)=0,"",'2. P&amp;L'!BQ197-SUM('2. P&amp;L'!BQ198:BQ199))</f>
        <v/>
      </c>
      <c r="BR20" s="41" t="str">
        <f>IF(SUM('2. P&amp;L'!BR198:BR199)=0,"",'2. P&amp;L'!BR197-SUM('2. P&amp;L'!BR198:BR199))</f>
        <v/>
      </c>
      <c r="BS20" s="41" t="str">
        <f>IF(SUM('2. P&amp;L'!BS198:BS199)=0,"",'2. P&amp;L'!BS197-SUM('2. P&amp;L'!BS198:BS199))</f>
        <v/>
      </c>
      <c r="BT20" s="41" t="str">
        <f>IF(SUM('2. P&amp;L'!BT198:BT199)=0,"",'2. P&amp;L'!BT197-SUM('2. P&amp;L'!BT198:BT199))</f>
        <v/>
      </c>
      <c r="BU20" s="41" t="str">
        <f>IF(SUM('2. P&amp;L'!BU198:BU199)=0,"",'2. P&amp;L'!BU197-SUM('2. P&amp;L'!BU198:BU199))</f>
        <v/>
      </c>
    </row>
    <row r="21" spans="1:73" x14ac:dyDescent="0.35">
      <c r="A21" s="130"/>
      <c r="B21" s="147"/>
    </row>
    <row r="22" spans="1:73" x14ac:dyDescent="0.35">
      <c r="A22" s="130"/>
      <c r="B22" s="147"/>
    </row>
    <row r="23" spans="1:73" s="2" customFormat="1" x14ac:dyDescent="0.35">
      <c r="A23" s="36" t="s">
        <v>250</v>
      </c>
      <c r="B23" s="140" t="s">
        <v>262</v>
      </c>
      <c r="C23" s="168"/>
      <c r="D23" s="168"/>
      <c r="E23" s="19" t="str">
        <f>IF(ABS(SUM(F23:BU23))&lt;(10^-1), "OK", "CHECK")</f>
        <v>OK</v>
      </c>
      <c r="F23" s="446"/>
      <c r="G23" s="41">
        <f>'2. P&amp;L'!G60-SUM('2. P&amp;L'!G61:G63)</f>
        <v>0</v>
      </c>
      <c r="H23" s="446"/>
      <c r="I23" s="41">
        <f>'2. P&amp;L'!I60-SUM('2. P&amp;L'!I61:I63)</f>
        <v>0</v>
      </c>
      <c r="J23" s="446"/>
      <c r="K23" s="446"/>
      <c r="L23" s="446"/>
      <c r="M23" s="446"/>
      <c r="N23" s="446"/>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41"/>
      <c r="BO23" s="41"/>
      <c r="BP23" s="41"/>
      <c r="BQ23" s="41"/>
      <c r="BR23" s="41"/>
      <c r="BS23" s="41"/>
      <c r="BT23" s="41"/>
      <c r="BU23" s="41"/>
    </row>
    <row r="24" spans="1:73" x14ac:dyDescent="0.35">
      <c r="A24" s="130"/>
      <c r="B24" s="147"/>
    </row>
    <row r="25" spans="1:73" s="2" customFormat="1" x14ac:dyDescent="0.35">
      <c r="A25" s="36" t="s">
        <v>251</v>
      </c>
      <c r="B25" s="140" t="s">
        <v>262</v>
      </c>
      <c r="C25" s="168"/>
      <c r="D25" s="168"/>
      <c r="E25" s="19" t="str">
        <f>IF(ABS(SUM(F25:BU25))&lt;(10^-1), "OK", "CHECK")</f>
        <v>OK</v>
      </c>
      <c r="F25" s="41">
        <f>'2. P&amp;L'!F65-SUM('2. P&amp;L'!F66:F67)</f>
        <v>0</v>
      </c>
      <c r="G25" s="41">
        <f>'2. P&amp;L'!G65-SUM('2. P&amp;L'!G66:G67)</f>
        <v>0</v>
      </c>
      <c r="H25" s="41">
        <f>'2. P&amp;L'!H65-SUM('2. P&amp;L'!H66:H67)</f>
        <v>0</v>
      </c>
      <c r="I25" s="41">
        <f>'2. P&amp;L'!I65-SUM('2. P&amp;L'!I66:I67)</f>
        <v>0</v>
      </c>
      <c r="J25" s="41">
        <f>'2. P&amp;L'!J65-SUM('2. P&amp;L'!J66:J67)</f>
        <v>0</v>
      </c>
      <c r="K25" s="41">
        <f>'2. P&amp;L'!K65-SUM('2. P&amp;L'!K66:K67)</f>
        <v>0</v>
      </c>
      <c r="L25" s="41">
        <f>'2. P&amp;L'!L65-SUM('2. P&amp;L'!L66:L67)</f>
        <v>0</v>
      </c>
      <c r="M25" s="41">
        <f>'2. P&amp;L'!M65-SUM('2. P&amp;L'!M66:M67)</f>
        <v>0</v>
      </c>
      <c r="N25" s="41">
        <f>'2. P&amp;L'!N65-SUM('2. P&amp;L'!N66:N67)</f>
        <v>0</v>
      </c>
      <c r="O25" s="41">
        <f>'2. P&amp;L'!O65-SUM('2. P&amp;L'!O66:O67)</f>
        <v>0</v>
      </c>
      <c r="P25" s="41">
        <f>'2. P&amp;L'!P65-SUM('2. P&amp;L'!P66:P67)</f>
        <v>0</v>
      </c>
      <c r="Q25" s="41">
        <f>'2. P&amp;L'!Q65-SUM('2. P&amp;L'!Q66:Q67)</f>
        <v>0</v>
      </c>
      <c r="R25" s="41">
        <f>'2. P&amp;L'!R65-SUM('2. P&amp;L'!R66:R67)</f>
        <v>0</v>
      </c>
      <c r="S25" s="41">
        <f>'2. P&amp;L'!S65-SUM('2. P&amp;L'!S66:S67)</f>
        <v>0</v>
      </c>
      <c r="T25" s="41">
        <f>'2. P&amp;L'!T65-SUM('2. P&amp;L'!T66:T67)</f>
        <v>0</v>
      </c>
      <c r="U25" s="41">
        <f>'2. P&amp;L'!U65-SUM('2. P&amp;L'!U66:U67)</f>
        <v>0</v>
      </c>
      <c r="V25" s="41">
        <f>'2. P&amp;L'!V65-SUM('2. P&amp;L'!V66:V67)</f>
        <v>0</v>
      </c>
      <c r="W25" s="41">
        <f>'2. P&amp;L'!W65-SUM('2. P&amp;L'!W66:W67)</f>
        <v>0</v>
      </c>
      <c r="X25" s="41">
        <f>'2. P&amp;L'!X65-SUM('2. P&amp;L'!X66:X67)</f>
        <v>0</v>
      </c>
      <c r="Y25" s="41">
        <f>'2. P&amp;L'!Y65-SUM('2. P&amp;L'!Y66:Y67)</f>
        <v>0</v>
      </c>
      <c r="Z25" s="41">
        <f>'2. P&amp;L'!Z65-SUM('2. P&amp;L'!Z66:Z67)</f>
        <v>0</v>
      </c>
      <c r="AA25" s="41">
        <f>'2. P&amp;L'!AA65-SUM('2. P&amp;L'!AA66:AA67)</f>
        <v>0</v>
      </c>
      <c r="AB25" s="41">
        <f>'2. P&amp;L'!AB65-SUM('2. P&amp;L'!AB66:AB67)</f>
        <v>0</v>
      </c>
      <c r="AC25" s="41">
        <f>'2. P&amp;L'!AC65-SUM('2. P&amp;L'!AC66:AC67)</f>
        <v>0</v>
      </c>
      <c r="AD25" s="41">
        <f>'2. P&amp;L'!AD65-SUM('2. P&amp;L'!AD66:AD67)</f>
        <v>0</v>
      </c>
      <c r="AE25" s="41">
        <f>'2. P&amp;L'!AE65-SUM('2. P&amp;L'!AE66:AE67)</f>
        <v>0</v>
      </c>
      <c r="AF25" s="41">
        <f>'2. P&amp;L'!AF65-SUM('2. P&amp;L'!AF66:AF67)</f>
        <v>0</v>
      </c>
      <c r="AG25" s="41">
        <f>'2. P&amp;L'!AG65-SUM('2. P&amp;L'!AG66:AG67)</f>
        <v>0</v>
      </c>
      <c r="AH25" s="41">
        <f>'2. P&amp;L'!AH65-SUM('2. P&amp;L'!AH66:AH67)</f>
        <v>0</v>
      </c>
      <c r="AI25" s="41">
        <f>'2. P&amp;L'!AI65-SUM('2. P&amp;L'!AI66:AI67)</f>
        <v>0</v>
      </c>
      <c r="AJ25" s="41">
        <f>'2. P&amp;L'!AJ65-SUM('2. P&amp;L'!AJ66:AJ67)</f>
        <v>0</v>
      </c>
      <c r="AK25" s="41">
        <f>'2. P&amp;L'!AK65-SUM('2. P&amp;L'!AK66:AK67)</f>
        <v>0</v>
      </c>
      <c r="AL25" s="41">
        <f>'2. P&amp;L'!AL65-SUM('2. P&amp;L'!AL66:AL67)</f>
        <v>0</v>
      </c>
      <c r="AM25" s="41">
        <f>'2. P&amp;L'!AM65-SUM('2. P&amp;L'!AM66:AM67)</f>
        <v>0</v>
      </c>
      <c r="AN25" s="41">
        <f>'2. P&amp;L'!AN65-SUM('2. P&amp;L'!AN66:AN67)</f>
        <v>0</v>
      </c>
      <c r="AO25" s="41">
        <f>'2. P&amp;L'!AO65-SUM('2. P&amp;L'!AO66:AO67)</f>
        <v>0</v>
      </c>
      <c r="AP25" s="41">
        <f>'2. P&amp;L'!AP65-SUM('2. P&amp;L'!AP66:AP67)</f>
        <v>0</v>
      </c>
      <c r="AQ25" s="41">
        <f>'2. P&amp;L'!AQ65-SUM('2. P&amp;L'!AQ66:AQ67)</f>
        <v>0</v>
      </c>
      <c r="AR25" s="41">
        <f>'2. P&amp;L'!AR65-SUM('2. P&amp;L'!AR66:AR67)</f>
        <v>0</v>
      </c>
      <c r="AS25" s="41">
        <f>'2. P&amp;L'!AS65-SUM('2. P&amp;L'!AS66:AS67)</f>
        <v>0</v>
      </c>
      <c r="AT25" s="41">
        <f>'2. P&amp;L'!AT65-SUM('2. P&amp;L'!AT66:AT67)</f>
        <v>0</v>
      </c>
      <c r="AU25" s="41">
        <f>'2. P&amp;L'!AU65-SUM('2. P&amp;L'!AU66:AU67)</f>
        <v>0</v>
      </c>
      <c r="AV25" s="41">
        <f>'2. P&amp;L'!AV65-SUM('2. P&amp;L'!AV66:AV67)</f>
        <v>0</v>
      </c>
      <c r="AW25" s="41">
        <f>'2. P&amp;L'!AW65-SUM('2. P&amp;L'!AW66:AW67)</f>
        <v>0</v>
      </c>
      <c r="AX25" s="41">
        <f>'2. P&amp;L'!AX65-SUM('2. P&amp;L'!AX66:AX67)</f>
        <v>0</v>
      </c>
      <c r="AY25" s="41">
        <f>'2. P&amp;L'!AY65-SUM('2. P&amp;L'!AY66:AY67)</f>
        <v>0</v>
      </c>
      <c r="AZ25" s="41">
        <f>'2. P&amp;L'!AZ65-SUM('2. P&amp;L'!AZ66:AZ67)</f>
        <v>0</v>
      </c>
      <c r="BA25" s="41">
        <f>'2. P&amp;L'!BA65-SUM('2. P&amp;L'!BA66:BA67)</f>
        <v>0</v>
      </c>
      <c r="BB25" s="41">
        <f>'2. P&amp;L'!BB65-SUM('2. P&amp;L'!BB66:BB67)</f>
        <v>0</v>
      </c>
      <c r="BC25" s="41">
        <f>'2. P&amp;L'!BC65-SUM('2. P&amp;L'!BC66:BC67)</f>
        <v>0</v>
      </c>
      <c r="BD25" s="41">
        <f>'2. P&amp;L'!BD65-SUM('2. P&amp;L'!BD66:BD67)</f>
        <v>0</v>
      </c>
      <c r="BE25" s="41">
        <f>'2. P&amp;L'!BE65-SUM('2. P&amp;L'!BE66:BE67)</f>
        <v>0</v>
      </c>
      <c r="BF25" s="41">
        <f>'2. P&amp;L'!BF65-SUM('2. P&amp;L'!BF66:BF67)</f>
        <v>0</v>
      </c>
      <c r="BG25" s="41">
        <f>'2. P&amp;L'!BG65-SUM('2. P&amp;L'!BG66:BG67)</f>
        <v>0</v>
      </c>
      <c r="BH25" s="41">
        <f>'2. P&amp;L'!BH65-SUM('2. P&amp;L'!BH66:BH67)</f>
        <v>0</v>
      </c>
      <c r="BI25" s="41">
        <f>'2. P&amp;L'!BI65-SUM('2. P&amp;L'!BI66:BI67)</f>
        <v>0</v>
      </c>
      <c r="BJ25" s="41">
        <f>'2. P&amp;L'!BJ65-SUM('2. P&amp;L'!BJ66:BJ67)</f>
        <v>0</v>
      </c>
      <c r="BK25" s="41">
        <f>'2. P&amp;L'!BK65-SUM('2. P&amp;L'!BK66:BK67)</f>
        <v>0</v>
      </c>
      <c r="BL25" s="41">
        <f>'2. P&amp;L'!BL65-SUM('2. P&amp;L'!BL66:BL67)</f>
        <v>0</v>
      </c>
      <c r="BM25" s="41">
        <f>'2. P&amp;L'!BM65-SUM('2. P&amp;L'!BM66:BM67)</f>
        <v>0</v>
      </c>
      <c r="BN25" s="41">
        <f>'2. P&amp;L'!BN65-SUM('2. P&amp;L'!BN66:BN67)</f>
        <v>0</v>
      </c>
      <c r="BO25" s="41">
        <f>'2. P&amp;L'!BO65-SUM('2. P&amp;L'!BO66:BO67)</f>
        <v>0</v>
      </c>
      <c r="BP25" s="41">
        <f>'2. P&amp;L'!BP65-SUM('2. P&amp;L'!BP66:BP67)</f>
        <v>0</v>
      </c>
      <c r="BQ25" s="41">
        <f>'2. P&amp;L'!BQ65-SUM('2. P&amp;L'!BQ66:BQ67)</f>
        <v>0</v>
      </c>
      <c r="BR25" s="41">
        <f>'2. P&amp;L'!BR65-SUM('2. P&amp;L'!BR66:BR67)</f>
        <v>0</v>
      </c>
      <c r="BS25" s="41">
        <f>'2. P&amp;L'!BS65-SUM('2. P&amp;L'!BS66:BS67)</f>
        <v>0</v>
      </c>
      <c r="BT25" s="41">
        <f>'2. P&amp;L'!BT65-SUM('2. P&amp;L'!BT66:BT67)</f>
        <v>0</v>
      </c>
      <c r="BU25" s="41">
        <f>'2. P&amp;L'!BU65-SUM('2. P&amp;L'!BU66:BU67)</f>
        <v>0</v>
      </c>
    </row>
    <row r="26" spans="1:73" x14ac:dyDescent="0.35">
      <c r="A26" s="130"/>
      <c r="B26" s="147"/>
    </row>
    <row r="27" spans="1:73" s="2" customFormat="1" x14ac:dyDescent="0.35">
      <c r="A27" s="36" t="s">
        <v>252</v>
      </c>
      <c r="B27" s="140" t="s">
        <v>262</v>
      </c>
      <c r="C27" s="168"/>
      <c r="D27" s="168"/>
      <c r="E27" s="19" t="str">
        <f>IF(ABS(SUM(F27:BU27))&lt;(10^-1), "OK", "CHECK")</f>
        <v>OK</v>
      </c>
      <c r="F27" s="41">
        <f>'2. P&amp;L'!F76-SUM('2. P&amp;L'!F77:F78)</f>
        <v>0</v>
      </c>
      <c r="G27" s="41">
        <f>'2. P&amp;L'!G76-SUM('2. P&amp;L'!G77:G78)</f>
        <v>0</v>
      </c>
      <c r="H27" s="41">
        <f>'2. P&amp;L'!H76-SUM('2. P&amp;L'!H77:H78)</f>
        <v>0</v>
      </c>
      <c r="I27" s="41">
        <f>'2. P&amp;L'!I76-SUM('2. P&amp;L'!I77:I78)</f>
        <v>0</v>
      </c>
      <c r="J27" s="41">
        <f>'2. P&amp;L'!J76-SUM('2. P&amp;L'!J77:J78)</f>
        <v>0</v>
      </c>
      <c r="K27" s="41">
        <f>'2. P&amp;L'!K76-SUM('2. P&amp;L'!K77:K78)</f>
        <v>0</v>
      </c>
      <c r="L27" s="41">
        <f>'2. P&amp;L'!L76-SUM('2. P&amp;L'!L77:L78)</f>
        <v>0</v>
      </c>
      <c r="M27" s="41">
        <f>'2. P&amp;L'!M76-SUM('2. P&amp;L'!M77:M78)</f>
        <v>0</v>
      </c>
      <c r="N27" s="41">
        <f>'2. P&amp;L'!N76-SUM('2. P&amp;L'!N77:N78)</f>
        <v>0</v>
      </c>
      <c r="O27" s="41">
        <f>'2. P&amp;L'!O76-SUM('2. P&amp;L'!O77:O78)</f>
        <v>0</v>
      </c>
      <c r="P27" s="41">
        <f>'2. P&amp;L'!P76-SUM('2. P&amp;L'!P77:P78)</f>
        <v>0</v>
      </c>
      <c r="Q27" s="41">
        <f>'2. P&amp;L'!Q76-SUM('2. P&amp;L'!Q77:Q78)</f>
        <v>0</v>
      </c>
      <c r="R27" s="41">
        <f>'2. P&amp;L'!R76-SUM('2. P&amp;L'!R77:R78)</f>
        <v>0</v>
      </c>
      <c r="S27" s="41">
        <f>'2. P&amp;L'!S76-SUM('2. P&amp;L'!S77:S78)</f>
        <v>0</v>
      </c>
      <c r="T27" s="41">
        <f>'2. P&amp;L'!T76-SUM('2. P&amp;L'!T77:T78)</f>
        <v>0</v>
      </c>
      <c r="U27" s="41">
        <f>'2. P&amp;L'!U76-SUM('2. P&amp;L'!U77:U78)</f>
        <v>0</v>
      </c>
      <c r="V27" s="41">
        <f>'2. P&amp;L'!V76-SUM('2. P&amp;L'!V77:V78)</f>
        <v>0</v>
      </c>
      <c r="W27" s="41">
        <f>'2. P&amp;L'!W76-SUM('2. P&amp;L'!W77:W78)</f>
        <v>0</v>
      </c>
      <c r="X27" s="41">
        <f>'2. P&amp;L'!X76-SUM('2. P&amp;L'!X77:X78)</f>
        <v>0</v>
      </c>
      <c r="Y27" s="41">
        <f>'2. P&amp;L'!Y76-SUM('2. P&amp;L'!Y77:Y78)</f>
        <v>0</v>
      </c>
      <c r="Z27" s="41">
        <f>'2. P&amp;L'!Z76-SUM('2. P&amp;L'!Z77:Z78)</f>
        <v>0</v>
      </c>
      <c r="AA27" s="41">
        <f>'2. P&amp;L'!AA76-SUM('2. P&amp;L'!AA77:AA78)</f>
        <v>0</v>
      </c>
      <c r="AB27" s="41">
        <f>'2. P&amp;L'!AB76-SUM('2. P&amp;L'!AB77:AB78)</f>
        <v>0</v>
      </c>
      <c r="AC27" s="41">
        <f>'2. P&amp;L'!AC76-SUM('2. P&amp;L'!AC77:AC78)</f>
        <v>0</v>
      </c>
      <c r="AD27" s="41">
        <f>'2. P&amp;L'!AD76-SUM('2. P&amp;L'!AD77:AD78)</f>
        <v>0</v>
      </c>
      <c r="AE27" s="41">
        <f>'2. P&amp;L'!AE76-SUM('2. P&amp;L'!AE77:AE78)</f>
        <v>0</v>
      </c>
      <c r="AF27" s="41">
        <f>'2. P&amp;L'!AF76-SUM('2. P&amp;L'!AF77:AF78)</f>
        <v>0</v>
      </c>
      <c r="AG27" s="41">
        <f>'2. P&amp;L'!AG76-SUM('2. P&amp;L'!AG77:AG78)</f>
        <v>0</v>
      </c>
      <c r="AH27" s="41">
        <f>'2. P&amp;L'!AH76-SUM('2. P&amp;L'!AH77:AH78)</f>
        <v>0</v>
      </c>
      <c r="AI27" s="41">
        <f>'2. P&amp;L'!AI76-SUM('2. P&amp;L'!AI77:AI78)</f>
        <v>0</v>
      </c>
      <c r="AJ27" s="41">
        <f>'2. P&amp;L'!AJ76-SUM('2. P&amp;L'!AJ77:AJ78)</f>
        <v>0</v>
      </c>
      <c r="AK27" s="41">
        <f>'2. P&amp;L'!AK76-SUM('2. P&amp;L'!AK77:AK78)</f>
        <v>0</v>
      </c>
      <c r="AL27" s="41">
        <f>'2. P&amp;L'!AL76-SUM('2. P&amp;L'!AL77:AL78)</f>
        <v>0</v>
      </c>
      <c r="AM27" s="41">
        <f>'2. P&amp;L'!AM76-SUM('2. P&amp;L'!AM77:AM78)</f>
        <v>0</v>
      </c>
      <c r="AN27" s="41">
        <f>'2. P&amp;L'!AN76-SUM('2. P&amp;L'!AN77:AN78)</f>
        <v>0</v>
      </c>
      <c r="AO27" s="41">
        <f>'2. P&amp;L'!AO76-SUM('2. P&amp;L'!AO77:AO78)</f>
        <v>0</v>
      </c>
      <c r="AP27" s="41">
        <f>'2. P&amp;L'!AP76-SUM('2. P&amp;L'!AP77:AP78)</f>
        <v>0</v>
      </c>
      <c r="AQ27" s="41">
        <f>'2. P&amp;L'!AQ76-SUM('2. P&amp;L'!AQ77:AQ78)</f>
        <v>0</v>
      </c>
      <c r="AR27" s="41">
        <f>'2. P&amp;L'!AR76-SUM('2. P&amp;L'!AR77:AR78)</f>
        <v>0</v>
      </c>
      <c r="AS27" s="41">
        <f>'2. P&amp;L'!AS76-SUM('2. P&amp;L'!AS77:AS78)</f>
        <v>0</v>
      </c>
      <c r="AT27" s="41">
        <f>'2. P&amp;L'!AT76-SUM('2. P&amp;L'!AT77:AT78)</f>
        <v>0</v>
      </c>
      <c r="AU27" s="41">
        <f>'2. P&amp;L'!AU76-SUM('2. P&amp;L'!AU77:AU78)</f>
        <v>0</v>
      </c>
      <c r="AV27" s="41">
        <f>'2. P&amp;L'!AV76-SUM('2. P&amp;L'!AV77:AV78)</f>
        <v>0</v>
      </c>
      <c r="AW27" s="41">
        <f>'2. P&amp;L'!AW76-SUM('2. P&amp;L'!AW77:AW78)</f>
        <v>0</v>
      </c>
      <c r="AX27" s="41">
        <f>'2. P&amp;L'!AX76-SUM('2. P&amp;L'!AX77:AX78)</f>
        <v>0</v>
      </c>
      <c r="AY27" s="41">
        <f>'2. P&amp;L'!AY76-SUM('2. P&amp;L'!AY77:AY78)</f>
        <v>0</v>
      </c>
      <c r="AZ27" s="41">
        <f>'2. P&amp;L'!AZ76-SUM('2. P&amp;L'!AZ77:AZ78)</f>
        <v>0</v>
      </c>
      <c r="BA27" s="41">
        <f>'2. P&amp;L'!BA76-SUM('2. P&amp;L'!BA77:BA78)</f>
        <v>0</v>
      </c>
      <c r="BB27" s="41">
        <f>'2. P&amp;L'!BB76-SUM('2. P&amp;L'!BB77:BB78)</f>
        <v>0</v>
      </c>
      <c r="BC27" s="41">
        <f>'2. P&amp;L'!BC76-SUM('2. P&amp;L'!BC77:BC78)</f>
        <v>0</v>
      </c>
      <c r="BD27" s="41">
        <f>'2. P&amp;L'!BD76-SUM('2. P&amp;L'!BD77:BD78)</f>
        <v>0</v>
      </c>
      <c r="BE27" s="41">
        <f>'2. P&amp;L'!BE76-SUM('2. P&amp;L'!BE77:BE78)</f>
        <v>0</v>
      </c>
      <c r="BF27" s="41">
        <f>'2. P&amp;L'!BF76-SUM('2. P&amp;L'!BF77:BF78)</f>
        <v>0</v>
      </c>
      <c r="BG27" s="41">
        <f>'2. P&amp;L'!BG76-SUM('2. P&amp;L'!BG77:BG78)</f>
        <v>0</v>
      </c>
      <c r="BH27" s="41">
        <f>'2. P&amp;L'!BH76-SUM('2. P&amp;L'!BH77:BH78)</f>
        <v>0</v>
      </c>
      <c r="BI27" s="41">
        <f>'2. P&amp;L'!BI76-SUM('2. P&amp;L'!BI77:BI78)</f>
        <v>0</v>
      </c>
      <c r="BJ27" s="41">
        <f>'2. P&amp;L'!BJ76-SUM('2. P&amp;L'!BJ77:BJ78)</f>
        <v>0</v>
      </c>
      <c r="BK27" s="41">
        <f>'2. P&amp;L'!BK76-SUM('2. P&amp;L'!BK77:BK78)</f>
        <v>0</v>
      </c>
      <c r="BL27" s="41">
        <f>'2. P&amp;L'!BL76-SUM('2. P&amp;L'!BL77:BL78)</f>
        <v>0</v>
      </c>
      <c r="BM27" s="41">
        <f>'2. P&amp;L'!BM76-SUM('2. P&amp;L'!BM77:BM78)</f>
        <v>0</v>
      </c>
      <c r="BN27" s="41">
        <f>'2. P&amp;L'!BN76-SUM('2. P&amp;L'!BN77:BN78)</f>
        <v>0</v>
      </c>
      <c r="BO27" s="41">
        <f>'2. P&amp;L'!BO76-SUM('2. P&amp;L'!BO77:BO78)</f>
        <v>0</v>
      </c>
      <c r="BP27" s="41">
        <f>'2. P&amp;L'!BP76-SUM('2. P&amp;L'!BP77:BP78)</f>
        <v>0</v>
      </c>
      <c r="BQ27" s="41">
        <f>'2. P&amp;L'!BQ76-SUM('2. P&amp;L'!BQ77:BQ78)</f>
        <v>0</v>
      </c>
      <c r="BR27" s="41">
        <f>'2. P&amp;L'!BR76-SUM('2. P&amp;L'!BR77:BR78)</f>
        <v>0</v>
      </c>
      <c r="BS27" s="41">
        <f>'2. P&amp;L'!BS76-SUM('2. P&amp;L'!BS77:BS78)</f>
        <v>0</v>
      </c>
      <c r="BT27" s="41">
        <f>'2. P&amp;L'!BT76-SUM('2. P&amp;L'!BT77:BT78)</f>
        <v>0</v>
      </c>
      <c r="BU27" s="41">
        <f>'2. P&amp;L'!BU76-SUM('2. P&amp;L'!BU77:BU78)</f>
        <v>0</v>
      </c>
    </row>
    <row r="28" spans="1:73" x14ac:dyDescent="0.35">
      <c r="A28" s="130"/>
      <c r="B28" s="147"/>
    </row>
    <row r="29" spans="1:73" s="2" customFormat="1" x14ac:dyDescent="0.35">
      <c r="A29" s="36" t="s">
        <v>253</v>
      </c>
      <c r="B29" s="140" t="s">
        <v>262</v>
      </c>
      <c r="C29" s="168"/>
      <c r="D29" s="168"/>
      <c r="E29" s="19" t="str">
        <f>IF(ABS(SUM(F29:BU29))&lt;(10^-1), "OK", "CHECK")</f>
        <v>OK</v>
      </c>
      <c r="F29" s="41"/>
      <c r="G29" s="41">
        <f>'2. P&amp;L'!G89-SUM('2. P&amp;L'!G90:G93)</f>
        <v>0</v>
      </c>
      <c r="H29" s="41"/>
      <c r="I29" s="41">
        <f>'2. P&amp;L'!I89-SUM('2. P&amp;L'!I90:I93)</f>
        <v>0</v>
      </c>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c r="BO29" s="41"/>
      <c r="BP29" s="41"/>
      <c r="BQ29" s="41"/>
      <c r="BR29" s="41"/>
      <c r="BS29" s="41"/>
      <c r="BT29" s="41"/>
      <c r="BU29" s="41"/>
    </row>
    <row r="30" spans="1:73" ht="15.6" thickBot="1" x14ac:dyDescent="0.4">
      <c r="A30" s="24"/>
      <c r="B30" s="148"/>
      <c r="C30" s="165"/>
      <c r="D30" s="165"/>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row>
    <row r="31" spans="1:73" ht="15.6" thickBot="1" x14ac:dyDescent="0.4"/>
    <row r="32" spans="1:73" s="2" customFormat="1" x14ac:dyDescent="0.35">
      <c r="A32" s="35" t="s">
        <v>175</v>
      </c>
      <c r="B32" s="139"/>
      <c r="C32" s="167"/>
      <c r="D32" s="167"/>
      <c r="E32" s="33"/>
      <c r="F32" s="39"/>
      <c r="G32" s="39"/>
      <c r="H32" s="39"/>
      <c r="I32" s="39"/>
      <c r="J32" s="39"/>
      <c r="K32" s="39"/>
      <c r="L32" s="39"/>
      <c r="M32" s="39"/>
      <c r="N32" s="39"/>
      <c r="O32" s="39"/>
      <c r="P32" s="39"/>
      <c r="Q32" s="39"/>
      <c r="R32" s="39"/>
      <c r="S32" s="39"/>
      <c r="T32" s="39"/>
      <c r="U32" s="39"/>
      <c r="V32" s="39"/>
      <c r="W32" s="39"/>
      <c r="X32" s="39"/>
      <c r="Y32" s="39"/>
      <c r="Z32" s="39"/>
      <c r="AA32" s="39"/>
      <c r="AB32" s="39"/>
      <c r="AC32" s="39"/>
      <c r="AD32" s="39"/>
      <c r="AE32" s="39"/>
      <c r="AF32" s="39"/>
      <c r="AG32" s="39"/>
      <c r="AH32" s="39"/>
      <c r="AI32" s="39"/>
      <c r="AJ32" s="39"/>
      <c r="AK32" s="39"/>
      <c r="AL32" s="39"/>
      <c r="AM32" s="39"/>
      <c r="AN32" s="39"/>
      <c r="AO32" s="39"/>
      <c r="AP32" s="39"/>
      <c r="AQ32" s="39"/>
      <c r="AR32" s="39"/>
      <c r="AS32" s="39"/>
      <c r="AT32" s="39"/>
      <c r="AU32" s="39"/>
      <c r="AV32" s="39"/>
      <c r="AW32" s="39"/>
      <c r="AX32" s="39"/>
      <c r="AY32" s="39"/>
      <c r="AZ32" s="39"/>
      <c r="BA32" s="39"/>
      <c r="BB32" s="39"/>
      <c r="BC32" s="39"/>
      <c r="BD32" s="39"/>
      <c r="BE32" s="39"/>
      <c r="BF32" s="39"/>
      <c r="BG32" s="39"/>
      <c r="BH32" s="39"/>
      <c r="BI32" s="39"/>
      <c r="BJ32" s="39"/>
      <c r="BK32" s="39"/>
      <c r="BL32" s="39"/>
      <c r="BM32" s="39"/>
      <c r="BN32" s="39"/>
      <c r="BO32" s="39"/>
      <c r="BP32" s="39"/>
      <c r="BQ32" s="39"/>
      <c r="BR32" s="39"/>
      <c r="BS32" s="39"/>
      <c r="BT32" s="39"/>
      <c r="BU32" s="39"/>
    </row>
    <row r="33" spans="1:73" x14ac:dyDescent="0.35">
      <c r="A33" s="130"/>
      <c r="B33" s="147"/>
    </row>
    <row r="34" spans="1:73" s="2" customFormat="1" ht="45" x14ac:dyDescent="0.35">
      <c r="A34" s="36" t="s">
        <v>139</v>
      </c>
      <c r="B34" s="140" t="s">
        <v>450</v>
      </c>
      <c r="C34" s="168"/>
      <c r="D34" s="168"/>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c r="BO34" s="41"/>
      <c r="BP34" s="41"/>
      <c r="BQ34" s="41"/>
      <c r="BR34" s="41"/>
      <c r="BS34" s="41"/>
      <c r="BT34" s="41"/>
      <c r="BU34" s="41"/>
    </row>
    <row r="35" spans="1:73" s="2" customFormat="1" x14ac:dyDescent="0.35">
      <c r="A35" s="522" t="s">
        <v>463</v>
      </c>
      <c r="B35" s="140"/>
      <c r="C35" s="168"/>
      <c r="D35" s="168"/>
      <c r="E35" s="19" t="str">
        <f>IF(ABS(SUM(J35:BU35))&lt;10^-1, "OK", "CHECK")</f>
        <v>OK</v>
      </c>
      <c r="F35" s="41"/>
      <c r="G35" s="41"/>
      <c r="H35" s="41"/>
      <c r="I35" s="41"/>
      <c r="J35" s="41">
        <f>'3. CF'!J$15+ABS('5. Investissements'!J$96)</f>
        <v>0</v>
      </c>
      <c r="K35" s="41">
        <f>'3. CF'!K$15+ABS('5. Investissements'!K$96)</f>
        <v>0</v>
      </c>
      <c r="L35" s="41">
        <f>'3. CF'!L$15+ABS('5. Investissements'!L$96)</f>
        <v>0</v>
      </c>
      <c r="M35" s="41">
        <f>'3. CF'!M$15+ABS('5. Investissements'!M$96)</f>
        <v>0</v>
      </c>
      <c r="N35" s="41">
        <f>'3. CF'!N$15+ABS('5. Investissements'!N$96)</f>
        <v>0</v>
      </c>
      <c r="O35" s="41">
        <f>'3. CF'!O$15+ABS('5. Investissements'!O$96)</f>
        <v>0</v>
      </c>
      <c r="P35" s="41">
        <f>'3. CF'!P$15+ABS('5. Investissements'!P$96)</f>
        <v>0</v>
      </c>
      <c r="Q35" s="41">
        <f>'3. CF'!Q$15+ABS('5. Investissements'!Q$96)</f>
        <v>0</v>
      </c>
      <c r="R35" s="41">
        <f>'3. CF'!R$15+ABS('5. Investissements'!R$96)</f>
        <v>0</v>
      </c>
      <c r="S35" s="41">
        <f>'3. CF'!S$15+ABS('5. Investissements'!S$96)</f>
        <v>0</v>
      </c>
      <c r="T35" s="41">
        <f>'3. CF'!T$15+ABS('5. Investissements'!T$96)</f>
        <v>0</v>
      </c>
      <c r="U35" s="41">
        <f>'3. CF'!U$15+ABS('5. Investissements'!U$96)</f>
        <v>0</v>
      </c>
      <c r="V35" s="41">
        <f>'3. CF'!V$15+ABS('5. Investissements'!V$96)</f>
        <v>0</v>
      </c>
      <c r="W35" s="41">
        <f>'3. CF'!W$15+ABS('5. Investissements'!W$96)</f>
        <v>0</v>
      </c>
      <c r="X35" s="41">
        <f>'3. CF'!X$15+ABS('5. Investissements'!X$96)</f>
        <v>0</v>
      </c>
      <c r="Y35" s="41">
        <f>'3. CF'!Y$15+ABS('5. Investissements'!Y$96)</f>
        <v>0</v>
      </c>
      <c r="Z35" s="41">
        <f>'3. CF'!Z$15+ABS('5. Investissements'!Z$96)</f>
        <v>0</v>
      </c>
      <c r="AA35" s="41">
        <f>'3. CF'!AA$15+ABS('5. Investissements'!AA$96)</f>
        <v>0</v>
      </c>
      <c r="AB35" s="41">
        <f>'3. CF'!AB$15+ABS('5. Investissements'!AB$96)</f>
        <v>0</v>
      </c>
      <c r="AC35" s="41">
        <f>'3. CF'!AC$15+ABS('5. Investissements'!AC$96)</f>
        <v>0</v>
      </c>
      <c r="AD35" s="41">
        <f>'3. CF'!AD$15+ABS('5. Investissements'!AD$96)</f>
        <v>0</v>
      </c>
      <c r="AE35" s="41">
        <f>'3. CF'!AE$15+ABS('5. Investissements'!AE$96)</f>
        <v>0</v>
      </c>
      <c r="AF35" s="41">
        <f>'3. CF'!AF$15+ABS('5. Investissements'!AF$96)</f>
        <v>0</v>
      </c>
      <c r="AG35" s="41">
        <f>'3. CF'!AG$15+ABS('5. Investissements'!AG$96)</f>
        <v>0</v>
      </c>
      <c r="AH35" s="41">
        <f>'3. CF'!AH$15+ABS('5. Investissements'!AH$96)</f>
        <v>0</v>
      </c>
      <c r="AI35" s="41">
        <f>'3. CF'!AI$15+ABS('5. Investissements'!AI$96)</f>
        <v>0</v>
      </c>
      <c r="AJ35" s="41">
        <f>'3. CF'!AJ$15+ABS('5. Investissements'!AJ$96)</f>
        <v>0</v>
      </c>
      <c r="AK35" s="41">
        <f>'3. CF'!AK$15+ABS('5. Investissements'!AK$96)</f>
        <v>0</v>
      </c>
      <c r="AL35" s="41">
        <f>'3. CF'!AL$15+ABS('5. Investissements'!AL$96)</f>
        <v>0</v>
      </c>
      <c r="AM35" s="41">
        <f>'3. CF'!AM$15+ABS('5. Investissements'!AM$96)</f>
        <v>0</v>
      </c>
      <c r="AN35" s="41">
        <f>'3. CF'!AN$15+ABS('5. Investissements'!AN$96)</f>
        <v>0</v>
      </c>
      <c r="AO35" s="41">
        <f>'3. CF'!AO$15+ABS('5. Investissements'!AO$96)</f>
        <v>0</v>
      </c>
      <c r="AP35" s="41">
        <f>'3. CF'!AP$15+ABS('5. Investissements'!AP$96)</f>
        <v>0</v>
      </c>
      <c r="AQ35" s="41">
        <f>'3. CF'!AQ$15+ABS('5. Investissements'!AQ$96)</f>
        <v>0</v>
      </c>
      <c r="AR35" s="41">
        <f>'3. CF'!AR$15+ABS('5. Investissements'!AR$96)</f>
        <v>0</v>
      </c>
      <c r="AS35" s="41">
        <f>'3. CF'!AS$15+ABS('5. Investissements'!AS$96)</f>
        <v>0</v>
      </c>
      <c r="AT35" s="41">
        <f>'3. CF'!AT$15+ABS('5. Investissements'!AT$96)</f>
        <v>0</v>
      </c>
      <c r="AU35" s="41">
        <f>'3. CF'!AU$15+ABS('5. Investissements'!AU$96)</f>
        <v>0</v>
      </c>
      <c r="AV35" s="41">
        <f>'3. CF'!AV$15+ABS('5. Investissements'!AV$96)</f>
        <v>0</v>
      </c>
      <c r="AW35" s="41">
        <f>'3. CF'!AW$15+ABS('5. Investissements'!AW$96)</f>
        <v>0</v>
      </c>
      <c r="AX35" s="41">
        <f>'3. CF'!AX$15+ABS('5. Investissements'!AX$96)</f>
        <v>0</v>
      </c>
      <c r="AY35" s="41">
        <f>'3. CF'!AY$15+ABS('5. Investissements'!AY$96)</f>
        <v>0</v>
      </c>
      <c r="AZ35" s="41">
        <f>'3. CF'!AZ$15+ABS('5. Investissements'!AZ$96)</f>
        <v>0</v>
      </c>
      <c r="BA35" s="41">
        <f>'3. CF'!BA$15+ABS('5. Investissements'!BA$96)</f>
        <v>0</v>
      </c>
      <c r="BB35" s="41">
        <f>'3. CF'!BB$15+ABS('5. Investissements'!BB$96)</f>
        <v>0</v>
      </c>
      <c r="BC35" s="41">
        <f>'3. CF'!BC$15+ABS('5. Investissements'!BC$96)</f>
        <v>0</v>
      </c>
      <c r="BD35" s="41">
        <f>'3. CF'!BD$15+ABS('5. Investissements'!BD$96)</f>
        <v>0</v>
      </c>
      <c r="BE35" s="41">
        <f>'3. CF'!BE$15+ABS('5. Investissements'!BE$96)</f>
        <v>0</v>
      </c>
      <c r="BF35" s="41">
        <f>'3. CF'!BF$15+ABS('5. Investissements'!BF$96)</f>
        <v>0</v>
      </c>
      <c r="BG35" s="41">
        <f>'3. CF'!BG$15+ABS('5. Investissements'!BG$96)</f>
        <v>0</v>
      </c>
      <c r="BH35" s="41">
        <f>'3. CF'!BH$15+ABS('5. Investissements'!BH$96)</f>
        <v>0</v>
      </c>
      <c r="BI35" s="41">
        <f>'3. CF'!BI$15+ABS('5. Investissements'!BI$96)</f>
        <v>0</v>
      </c>
      <c r="BJ35" s="41">
        <f>'3. CF'!BJ$15+ABS('5. Investissements'!BJ$96)</f>
        <v>0</v>
      </c>
      <c r="BK35" s="41">
        <f>'3. CF'!BK$15+ABS('5. Investissements'!BK$96)</f>
        <v>0</v>
      </c>
      <c r="BL35" s="41">
        <f>'3. CF'!BL$15+ABS('5. Investissements'!BL$96)</f>
        <v>0</v>
      </c>
      <c r="BM35" s="41">
        <f>'3. CF'!BM$15+ABS('5. Investissements'!BM$96)</f>
        <v>0</v>
      </c>
      <c r="BN35" s="41">
        <f>'3. CF'!BN$15+ABS('5. Investissements'!BN$96)</f>
        <v>0</v>
      </c>
      <c r="BO35" s="41">
        <f>'3. CF'!BO$15+ABS('5. Investissements'!BO$96)</f>
        <v>0</v>
      </c>
      <c r="BP35" s="41">
        <f>'3. CF'!BP$15+ABS('5. Investissements'!BP$96)</f>
        <v>0</v>
      </c>
      <c r="BQ35" s="41">
        <f>'3. CF'!BQ$15+ABS('5. Investissements'!BQ$96)</f>
        <v>0</v>
      </c>
      <c r="BR35" s="41">
        <f>'3. CF'!BR$15+ABS('5. Investissements'!BR$96)</f>
        <v>0</v>
      </c>
      <c r="BS35" s="41">
        <f>'3. CF'!BS$15+ABS('5. Investissements'!BS$96)</f>
        <v>0</v>
      </c>
      <c r="BT35" s="41">
        <f>'3. CF'!BT$15+ABS('5. Investissements'!BT$96)</f>
        <v>0</v>
      </c>
      <c r="BU35" s="41">
        <f>'3. CF'!BU$15+ABS('5. Investissements'!BU$96)</f>
        <v>0</v>
      </c>
    </row>
    <row r="36" spans="1:73" x14ac:dyDescent="0.35">
      <c r="A36" s="130"/>
      <c r="B36" s="147"/>
    </row>
    <row r="37" spans="1:73" s="2" customFormat="1" ht="45" x14ac:dyDescent="0.35">
      <c r="A37" s="37" t="s">
        <v>244</v>
      </c>
      <c r="B37" s="140" t="s">
        <v>245</v>
      </c>
      <c r="C37" s="168"/>
      <c r="D37" s="168"/>
      <c r="E37" s="19" t="str">
        <f>IF(SUM(F37:BU37)=0, "OK", "CHECK")</f>
        <v>OK</v>
      </c>
      <c r="F37" s="40">
        <f>IF('3. CF'!F37&gt;=-0.01,0,1)</f>
        <v>0</v>
      </c>
      <c r="G37" s="40">
        <f>IF('3. CF'!G37&gt;=-0.01,0,1)</f>
        <v>0</v>
      </c>
      <c r="H37" s="40">
        <f>IF('3. CF'!H37&gt;=-0.01,0,1)</f>
        <v>0</v>
      </c>
      <c r="I37" s="40">
        <f>IF('3. CF'!I37&gt;=-0.01,0,1)</f>
        <v>0</v>
      </c>
      <c r="J37" s="40">
        <f>IF('3. CF'!J37&gt;=-0.01,0,1)</f>
        <v>0</v>
      </c>
      <c r="K37" s="40">
        <f>IF('3. CF'!K37&gt;=-0.01,0,1)</f>
        <v>0</v>
      </c>
      <c r="L37" s="40">
        <f>IF('3. CF'!L37&gt;=-0.01,0,1)</f>
        <v>0</v>
      </c>
      <c r="M37" s="40">
        <f>IF('3. CF'!M37&gt;=-0.01,0,1)</f>
        <v>0</v>
      </c>
      <c r="N37" s="40">
        <f>IF('3. CF'!N37&gt;=-0.01,0,1)</f>
        <v>0</v>
      </c>
      <c r="O37" s="40">
        <f>IF('3. CF'!O37&gt;=-0.01,0,1)</f>
        <v>0</v>
      </c>
      <c r="P37" s="40">
        <f>IF('3. CF'!P37&gt;=-0.01,0,1)</f>
        <v>0</v>
      </c>
      <c r="Q37" s="40">
        <f>IF('3. CF'!Q37&gt;=-0.01,0,1)</f>
        <v>0</v>
      </c>
      <c r="R37" s="40">
        <f>IF('3. CF'!R37&gt;=-0.01,0,1)</f>
        <v>0</v>
      </c>
      <c r="S37" s="40">
        <f>IF('3. CF'!S37&gt;=-0.01,0,1)</f>
        <v>0</v>
      </c>
      <c r="T37" s="40">
        <f>IF('3. CF'!T37&gt;=-0.01,0,1)</f>
        <v>0</v>
      </c>
      <c r="U37" s="40">
        <f>IF('3. CF'!U37&gt;=-0.01,0,1)</f>
        <v>0</v>
      </c>
      <c r="V37" s="40">
        <f>IF('3. CF'!V37&gt;=-0.01,0,1)</f>
        <v>0</v>
      </c>
      <c r="W37" s="40">
        <f>IF('3. CF'!W37&gt;=-0.01,0,1)</f>
        <v>0</v>
      </c>
      <c r="X37" s="40">
        <f>IF('3. CF'!X37&gt;=-0.01,0,1)</f>
        <v>0</v>
      </c>
      <c r="Y37" s="40">
        <f>IF('3. CF'!Y37&gt;=-0.01,0,1)</f>
        <v>0</v>
      </c>
      <c r="Z37" s="40">
        <f>IF('3. CF'!Z37&gt;=-0.01,0,1)</f>
        <v>0</v>
      </c>
      <c r="AA37" s="40">
        <f>IF('3. CF'!AA37&gt;=-0.01,0,1)</f>
        <v>0</v>
      </c>
      <c r="AB37" s="40">
        <f>IF('3. CF'!AB37&gt;=-0.01,0,1)</f>
        <v>0</v>
      </c>
      <c r="AC37" s="40">
        <f>IF('3. CF'!AC37&gt;=-0.01,0,1)</f>
        <v>0</v>
      </c>
      <c r="AD37" s="40">
        <f>IF('3. CF'!AD37&gt;=-0.01,0,1)</f>
        <v>0</v>
      </c>
      <c r="AE37" s="40">
        <f>IF('3. CF'!AE37&gt;=-0.01,0,1)</f>
        <v>0</v>
      </c>
      <c r="AF37" s="40">
        <f>IF('3. CF'!AF37&gt;=-0.01,0,1)</f>
        <v>0</v>
      </c>
      <c r="AG37" s="40">
        <f>IF('3. CF'!AG37&gt;=-0.01,0,1)</f>
        <v>0</v>
      </c>
      <c r="AH37" s="40">
        <f>IF('3. CF'!AH37&gt;=-0.01,0,1)</f>
        <v>0</v>
      </c>
      <c r="AI37" s="40">
        <f>IF('3. CF'!AI37&gt;=-0.01,0,1)</f>
        <v>0</v>
      </c>
      <c r="AJ37" s="40">
        <f>IF('3. CF'!AJ37&gt;=-0.01,0,1)</f>
        <v>0</v>
      </c>
      <c r="AK37" s="40">
        <f>IF('3. CF'!AK37&gt;=-0.01,0,1)</f>
        <v>0</v>
      </c>
      <c r="AL37" s="40">
        <f>IF('3. CF'!AL37&gt;=-0.01,0,1)</f>
        <v>0</v>
      </c>
      <c r="AM37" s="40">
        <f>IF('3. CF'!AM37&gt;=-0.01,0,1)</f>
        <v>0</v>
      </c>
      <c r="AN37" s="40">
        <f>IF('3. CF'!AN37&gt;=-0.01,0,1)</f>
        <v>0</v>
      </c>
      <c r="AO37" s="40">
        <f>IF('3. CF'!AO37&gt;=-0.01,0,1)</f>
        <v>0</v>
      </c>
      <c r="AP37" s="40">
        <f>IF('3. CF'!AP37&gt;=-0.01,0,1)</f>
        <v>0</v>
      </c>
      <c r="AQ37" s="40">
        <f>IF('3. CF'!AQ37&gt;=-0.01,0,1)</f>
        <v>0</v>
      </c>
      <c r="AR37" s="40">
        <f>IF('3. CF'!AR37&gt;=-0.01,0,1)</f>
        <v>0</v>
      </c>
      <c r="AS37" s="40">
        <f>IF('3. CF'!AS37&gt;=-0.01,0,1)</f>
        <v>0</v>
      </c>
      <c r="AT37" s="40">
        <f>IF('3. CF'!AT37&gt;=-0.01,0,1)</f>
        <v>0</v>
      </c>
      <c r="AU37" s="40">
        <f>IF('3. CF'!AU37&gt;=-0.01,0,1)</f>
        <v>0</v>
      </c>
      <c r="AV37" s="40">
        <f>IF('3. CF'!AV37&gt;=-0.01,0,1)</f>
        <v>0</v>
      </c>
      <c r="AW37" s="40">
        <f>IF('3. CF'!AW37&gt;=-0.01,0,1)</f>
        <v>0</v>
      </c>
      <c r="AX37" s="40">
        <f>IF('3. CF'!AX37&gt;=-0.01,0,1)</f>
        <v>0</v>
      </c>
      <c r="AY37" s="40">
        <f>IF('3. CF'!AY37&gt;=-0.01,0,1)</f>
        <v>0</v>
      </c>
      <c r="AZ37" s="40">
        <f>IF('3. CF'!AZ37&gt;=-0.01,0,1)</f>
        <v>0</v>
      </c>
      <c r="BA37" s="40">
        <f>IF('3. CF'!BA37&gt;=-0.01,0,1)</f>
        <v>0</v>
      </c>
      <c r="BB37" s="40">
        <f>IF('3. CF'!BB37&gt;=-0.01,0,1)</f>
        <v>0</v>
      </c>
      <c r="BC37" s="40">
        <f>IF('3. CF'!BC37&gt;=-0.01,0,1)</f>
        <v>0</v>
      </c>
      <c r="BD37" s="40">
        <f>IF('3. CF'!BD37&gt;=-0.01,0,1)</f>
        <v>0</v>
      </c>
      <c r="BE37" s="40">
        <f>IF('3. CF'!BE37&gt;=-0.01,0,1)</f>
        <v>0</v>
      </c>
      <c r="BF37" s="40">
        <f>IF('3. CF'!BF37&gt;=-0.01,0,1)</f>
        <v>0</v>
      </c>
      <c r="BG37" s="40">
        <f>IF('3. CF'!BG37&gt;=-0.01,0,1)</f>
        <v>0</v>
      </c>
      <c r="BH37" s="40">
        <f>IF('3. CF'!BH37&gt;=-0.01,0,1)</f>
        <v>0</v>
      </c>
      <c r="BI37" s="40">
        <f>IF('3. CF'!BI37&gt;=-0.01,0,1)</f>
        <v>0</v>
      </c>
      <c r="BJ37" s="40">
        <f>IF('3. CF'!BJ37&gt;=-0.01,0,1)</f>
        <v>0</v>
      </c>
      <c r="BK37" s="40">
        <f>IF('3. CF'!BK37&gt;=-0.01,0,1)</f>
        <v>0</v>
      </c>
      <c r="BL37" s="40">
        <f>IF('3. CF'!BL37&gt;=-0.01,0,1)</f>
        <v>0</v>
      </c>
      <c r="BM37" s="40">
        <f>IF('3. CF'!BM37&gt;=-0.01,0,1)</f>
        <v>0</v>
      </c>
      <c r="BN37" s="40">
        <f>IF('3. CF'!BN37&gt;=-0.01,0,1)</f>
        <v>0</v>
      </c>
      <c r="BO37" s="40">
        <f>IF('3. CF'!BO37&gt;=-0.01,0,1)</f>
        <v>0</v>
      </c>
      <c r="BP37" s="40">
        <f>IF('3. CF'!BP37&gt;=-0.01,0,1)</f>
        <v>0</v>
      </c>
      <c r="BQ37" s="40">
        <f>IF('3. CF'!BQ37&gt;=-0.01,0,1)</f>
        <v>0</v>
      </c>
      <c r="BR37" s="40">
        <f>IF('3. CF'!BR37&gt;=-0.01,0,1)</f>
        <v>0</v>
      </c>
      <c r="BS37" s="40">
        <f>IF('3. CF'!BS37&gt;=-0.01,0,1)</f>
        <v>0</v>
      </c>
      <c r="BT37" s="40">
        <f>IF('3. CF'!BT37&gt;=-0.01,0,1)</f>
        <v>0</v>
      </c>
      <c r="BU37" s="40">
        <f>IF('3. CF'!BU37&gt;=-0.01,0,1)</f>
        <v>0</v>
      </c>
    </row>
    <row r="38" spans="1:73" ht="15.6" thickBot="1" x14ac:dyDescent="0.4">
      <c r="A38" s="24"/>
      <c r="B38" s="148"/>
      <c r="C38" s="165"/>
      <c r="D38" s="165"/>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row>
    <row r="39" spans="1:73" ht="15.6" thickBot="1" x14ac:dyDescent="0.4"/>
    <row r="40" spans="1:73" s="2" customFormat="1" ht="13.8" x14ac:dyDescent="0.3">
      <c r="A40" s="133" t="s">
        <v>246</v>
      </c>
      <c r="B40" s="141"/>
      <c r="C40" s="166"/>
      <c r="D40" s="166"/>
      <c r="E40" s="134"/>
      <c r="F40" s="135"/>
      <c r="G40" s="135"/>
      <c r="H40" s="135"/>
      <c r="I40" s="135"/>
      <c r="J40" s="135"/>
      <c r="K40" s="135"/>
      <c r="L40" s="135"/>
      <c r="M40" s="135"/>
      <c r="N40" s="135"/>
      <c r="O40" s="135"/>
      <c r="P40" s="135"/>
      <c r="Q40" s="135"/>
      <c r="R40" s="135"/>
      <c r="S40" s="135"/>
      <c r="T40" s="135"/>
      <c r="U40" s="135"/>
      <c r="V40" s="135"/>
      <c r="W40" s="135"/>
      <c r="X40" s="135"/>
      <c r="Y40" s="135"/>
      <c r="Z40" s="135"/>
      <c r="AA40" s="135"/>
      <c r="AB40" s="135"/>
      <c r="AC40" s="135"/>
      <c r="AD40" s="135"/>
      <c r="AE40" s="135"/>
      <c r="AF40" s="135"/>
      <c r="AG40" s="135"/>
      <c r="AH40" s="135"/>
      <c r="AI40" s="135"/>
      <c r="AJ40" s="135"/>
      <c r="AK40" s="135"/>
      <c r="AL40" s="135"/>
      <c r="AM40" s="135"/>
      <c r="AN40" s="135"/>
      <c r="AO40" s="135"/>
      <c r="AP40" s="135"/>
      <c r="AQ40" s="135"/>
      <c r="AR40" s="135"/>
      <c r="AS40" s="135"/>
      <c r="AT40" s="135"/>
      <c r="AU40" s="135"/>
      <c r="AV40" s="135"/>
      <c r="AW40" s="135"/>
      <c r="AX40" s="135"/>
      <c r="AY40" s="135"/>
      <c r="AZ40" s="135"/>
      <c r="BA40" s="135"/>
      <c r="BB40" s="135"/>
      <c r="BC40" s="135"/>
      <c r="BD40" s="135"/>
      <c r="BE40" s="135"/>
      <c r="BF40" s="135"/>
      <c r="BG40" s="135"/>
      <c r="BH40" s="135"/>
      <c r="BI40" s="135"/>
      <c r="BJ40" s="135"/>
      <c r="BK40" s="135"/>
      <c r="BL40" s="135"/>
      <c r="BM40" s="135"/>
      <c r="BN40" s="135"/>
      <c r="BO40" s="135"/>
      <c r="BP40" s="135"/>
      <c r="BQ40" s="135"/>
      <c r="BR40" s="135"/>
      <c r="BS40" s="135"/>
      <c r="BT40" s="135"/>
      <c r="BU40" s="135"/>
    </row>
    <row r="41" spans="1:73" x14ac:dyDescent="0.35">
      <c r="A41" s="130"/>
      <c r="B41" s="147"/>
    </row>
    <row r="42" spans="1:73" s="2" customFormat="1" x14ac:dyDescent="0.35">
      <c r="A42" s="36" t="s">
        <v>404</v>
      </c>
      <c r="B42" s="140" t="s">
        <v>262</v>
      </c>
      <c r="C42" s="168"/>
      <c r="D42" s="168"/>
      <c r="E42" s="19" t="str">
        <f>IF(ABS(SUM(F42:BU42))&lt;(10^-1), "OK", "CHECK")</f>
        <v>OK</v>
      </c>
      <c r="F42" s="446"/>
      <c r="G42" s="41">
        <f>'4. Bilan &amp; ratios'!G11-SUM('4. Bilan &amp; ratios'!G12:G16)</f>
        <v>0</v>
      </c>
      <c r="H42" s="446"/>
      <c r="I42" s="41">
        <f>'4. Bilan &amp; ratios'!I11-SUM('4. Bilan &amp; ratios'!I12:I16)</f>
        <v>0</v>
      </c>
      <c r="J42" s="446"/>
      <c r="K42" s="446"/>
      <c r="L42" s="446"/>
      <c r="M42" s="446"/>
      <c r="N42" s="446"/>
      <c r="O42" s="41"/>
      <c r="P42" s="41"/>
      <c r="Q42" s="41"/>
      <c r="R42" s="41"/>
      <c r="S42" s="41"/>
      <c r="T42" s="41"/>
      <c r="U42" s="41"/>
      <c r="V42" s="41"/>
      <c r="W42" s="41"/>
      <c r="X42" s="41"/>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41"/>
      <c r="BD42" s="41"/>
      <c r="BE42" s="41"/>
      <c r="BF42" s="41"/>
      <c r="BG42" s="41"/>
      <c r="BH42" s="41"/>
      <c r="BI42" s="41"/>
      <c r="BJ42" s="41"/>
      <c r="BK42" s="41"/>
      <c r="BL42" s="41"/>
      <c r="BM42" s="41"/>
      <c r="BN42" s="41"/>
      <c r="BO42" s="41"/>
      <c r="BP42" s="41"/>
      <c r="BQ42" s="41"/>
      <c r="BR42" s="41"/>
      <c r="BS42" s="41"/>
      <c r="BT42" s="41"/>
      <c r="BU42" s="41"/>
    </row>
    <row r="43" spans="1:73" x14ac:dyDescent="0.35">
      <c r="A43" s="130"/>
      <c r="B43" s="147"/>
    </row>
    <row r="44" spans="1:73" s="2" customFormat="1" x14ac:dyDescent="0.35">
      <c r="A44" s="36" t="s">
        <v>405</v>
      </c>
      <c r="B44" s="140" t="s">
        <v>262</v>
      </c>
      <c r="C44" s="168"/>
      <c r="D44" s="168"/>
      <c r="E44" s="19" t="str">
        <f>IF(ABS(SUM(F44:BU44))&lt;(10^-1), "OK", "CHECK")</f>
        <v>OK</v>
      </c>
      <c r="F44" s="446"/>
      <c r="G44" s="41">
        <f>'4. Bilan &amp; ratios'!G38-SUM('4. Bilan &amp; ratios'!G39:G42)</f>
        <v>0</v>
      </c>
      <c r="H44" s="446"/>
      <c r="I44" s="41">
        <f>'4. Bilan &amp; ratios'!I38-SUM('4. Bilan &amp; ratios'!I39:I42)</f>
        <v>0</v>
      </c>
      <c r="J44" s="446"/>
      <c r="K44" s="446"/>
      <c r="L44" s="446"/>
      <c r="M44" s="446"/>
      <c r="N44" s="446"/>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c r="BO44" s="41"/>
      <c r="BP44" s="41"/>
      <c r="BQ44" s="41"/>
      <c r="BR44" s="41"/>
      <c r="BS44" s="41"/>
      <c r="BT44" s="41"/>
      <c r="BU44" s="41"/>
    </row>
    <row r="45" spans="1:73" x14ac:dyDescent="0.35">
      <c r="A45" s="130"/>
      <c r="B45" s="147"/>
    </row>
    <row r="46" spans="1:73" s="2" customFormat="1" x14ac:dyDescent="0.35">
      <c r="A46" s="36" t="s">
        <v>406</v>
      </c>
      <c r="B46" s="140" t="s">
        <v>262</v>
      </c>
      <c r="C46" s="168"/>
      <c r="D46" s="168"/>
      <c r="E46" s="19" t="str">
        <f>IF(ABS(SUM(F46:BU46))&lt;(10^-1), "OK", "CHECK")</f>
        <v>OK</v>
      </c>
      <c r="F46" s="446"/>
      <c r="G46" s="41">
        <f>'4. Bilan &amp; ratios'!G43-SUM('4. Bilan &amp; ratios'!G44:G52)</f>
        <v>0</v>
      </c>
      <c r="H46" s="446"/>
      <c r="I46" s="41">
        <f>'4. Bilan &amp; ratios'!I43-SUM('4. Bilan &amp; ratios'!I44:I52)</f>
        <v>0</v>
      </c>
      <c r="J46" s="446"/>
      <c r="K46" s="446"/>
      <c r="L46" s="446"/>
      <c r="M46" s="446"/>
      <c r="N46" s="446"/>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c r="BR46" s="41"/>
      <c r="BS46" s="41"/>
      <c r="BT46" s="41"/>
      <c r="BU46" s="41"/>
    </row>
    <row r="47" spans="1:73" x14ac:dyDescent="0.35">
      <c r="A47" s="130"/>
      <c r="B47" s="147"/>
    </row>
    <row r="48" spans="1:73" s="2" customFormat="1" x14ac:dyDescent="0.35">
      <c r="A48" s="682" t="s">
        <v>403</v>
      </c>
      <c r="B48" s="142" t="s">
        <v>163</v>
      </c>
      <c r="C48" s="163"/>
      <c r="D48" s="164"/>
      <c r="E48" s="450" t="str">
        <f>IF(ABS(SUM(F48:BU48))&lt;10^-1, "OK", "CHECK")</f>
        <v>OK</v>
      </c>
      <c r="F48" s="41">
        <f>'4. Bilan &amp; ratios'!F5-'4. Bilan &amp; ratios'!F28</f>
        <v>0</v>
      </c>
      <c r="G48" s="41">
        <f>'4. Bilan &amp; ratios'!G5-'4. Bilan &amp; ratios'!G28</f>
        <v>0</v>
      </c>
      <c r="H48" s="41">
        <f>'4. Bilan &amp; ratios'!H5-'4. Bilan &amp; ratios'!H28</f>
        <v>0</v>
      </c>
      <c r="I48" s="41">
        <f>'4. Bilan &amp; ratios'!I5-'4. Bilan &amp; ratios'!I28</f>
        <v>0</v>
      </c>
      <c r="J48" s="41">
        <f>'4. Bilan &amp; ratios'!J5-'4. Bilan &amp; ratios'!J28</f>
        <v>0</v>
      </c>
      <c r="K48" s="41">
        <f>'4. Bilan &amp; ratios'!K5-'4. Bilan &amp; ratios'!K28</f>
        <v>0</v>
      </c>
      <c r="L48" s="41">
        <f>'4. Bilan &amp; ratios'!L5-'4. Bilan &amp; ratios'!L28</f>
        <v>0</v>
      </c>
      <c r="M48" s="41">
        <f>'4. Bilan &amp; ratios'!M5-'4. Bilan &amp; ratios'!M28</f>
        <v>0</v>
      </c>
      <c r="N48" s="41">
        <f>'4. Bilan &amp; ratios'!N5-'4. Bilan &amp; ratios'!N28</f>
        <v>0</v>
      </c>
      <c r="O48" s="41">
        <f>'4. Bilan &amp; ratios'!O5-'4. Bilan &amp; ratios'!O28</f>
        <v>0</v>
      </c>
      <c r="P48" s="41">
        <f>'4. Bilan &amp; ratios'!P5-'4. Bilan &amp; ratios'!P28</f>
        <v>0</v>
      </c>
      <c r="Q48" s="41">
        <f>'4. Bilan &amp; ratios'!Q5-'4. Bilan &amp; ratios'!Q28</f>
        <v>0</v>
      </c>
      <c r="R48" s="41">
        <f>'4. Bilan &amp; ratios'!R5-'4. Bilan &amp; ratios'!R28</f>
        <v>0</v>
      </c>
      <c r="S48" s="41">
        <f>'4. Bilan &amp; ratios'!S5-'4. Bilan &amp; ratios'!S28</f>
        <v>0</v>
      </c>
      <c r="T48" s="41">
        <f>'4. Bilan &amp; ratios'!T5-'4. Bilan &amp; ratios'!T28</f>
        <v>0</v>
      </c>
      <c r="U48" s="41">
        <f>'4. Bilan &amp; ratios'!U5-'4. Bilan &amp; ratios'!U28</f>
        <v>0</v>
      </c>
      <c r="V48" s="41">
        <f>'4. Bilan &amp; ratios'!V5-'4. Bilan &amp; ratios'!V28</f>
        <v>0</v>
      </c>
      <c r="W48" s="41">
        <f>'4. Bilan &amp; ratios'!W5-'4. Bilan &amp; ratios'!W28</f>
        <v>0</v>
      </c>
      <c r="X48" s="41">
        <f>'4. Bilan &amp; ratios'!X5-'4. Bilan &amp; ratios'!X28</f>
        <v>0</v>
      </c>
      <c r="Y48" s="41">
        <f>'4. Bilan &amp; ratios'!Y5-'4. Bilan &amp; ratios'!Y28</f>
        <v>0</v>
      </c>
      <c r="Z48" s="41">
        <f>'4. Bilan &amp; ratios'!Z5-'4. Bilan &amp; ratios'!Z28</f>
        <v>0</v>
      </c>
      <c r="AA48" s="41">
        <f>'4. Bilan &amp; ratios'!AA5-'4. Bilan &amp; ratios'!AA28</f>
        <v>0</v>
      </c>
      <c r="AB48" s="41">
        <f>'4. Bilan &amp; ratios'!AB5-'4. Bilan &amp; ratios'!AB28</f>
        <v>0</v>
      </c>
      <c r="AC48" s="41">
        <f>'4. Bilan &amp; ratios'!AC5-'4. Bilan &amp; ratios'!AC28</f>
        <v>0</v>
      </c>
      <c r="AD48" s="41">
        <f>'4. Bilan &amp; ratios'!AD5-'4. Bilan &amp; ratios'!AD28</f>
        <v>0</v>
      </c>
      <c r="AE48" s="41">
        <f>'4. Bilan &amp; ratios'!AE5-'4. Bilan &amp; ratios'!AE28</f>
        <v>0</v>
      </c>
      <c r="AF48" s="41">
        <f>'4. Bilan &amp; ratios'!AF5-'4. Bilan &amp; ratios'!AF28</f>
        <v>0</v>
      </c>
      <c r="AG48" s="41">
        <f>'4. Bilan &amp; ratios'!AG5-'4. Bilan &amp; ratios'!AG28</f>
        <v>0</v>
      </c>
      <c r="AH48" s="41">
        <f>'4. Bilan &amp; ratios'!AH5-'4. Bilan &amp; ratios'!AH28</f>
        <v>0</v>
      </c>
      <c r="AI48" s="41">
        <f>'4. Bilan &amp; ratios'!AI5-'4. Bilan &amp; ratios'!AI28</f>
        <v>0</v>
      </c>
      <c r="AJ48" s="41">
        <f>'4. Bilan &amp; ratios'!AJ5-'4. Bilan &amp; ratios'!AJ28</f>
        <v>0</v>
      </c>
      <c r="AK48" s="41">
        <f>'4. Bilan &amp; ratios'!AK5-'4. Bilan &amp; ratios'!AK28</f>
        <v>0</v>
      </c>
      <c r="AL48" s="41">
        <f>'4. Bilan &amp; ratios'!AL5-'4. Bilan &amp; ratios'!AL28</f>
        <v>0</v>
      </c>
      <c r="AM48" s="41">
        <f>'4. Bilan &amp; ratios'!AM5-'4. Bilan &amp; ratios'!AM28</f>
        <v>0</v>
      </c>
      <c r="AN48" s="41">
        <f>'4. Bilan &amp; ratios'!AN5-'4. Bilan &amp; ratios'!AN28</f>
        <v>0</v>
      </c>
      <c r="AO48" s="41">
        <f>'4. Bilan &amp; ratios'!AO5-'4. Bilan &amp; ratios'!AO28</f>
        <v>0</v>
      </c>
      <c r="AP48" s="41">
        <f>'4. Bilan &amp; ratios'!AP5-'4. Bilan &amp; ratios'!AP28</f>
        <v>0</v>
      </c>
      <c r="AQ48" s="41">
        <f>'4. Bilan &amp; ratios'!AQ5-'4. Bilan &amp; ratios'!AQ28</f>
        <v>0</v>
      </c>
      <c r="AR48" s="41">
        <f>'4. Bilan &amp; ratios'!AR5-'4. Bilan &amp; ratios'!AR28</f>
        <v>0</v>
      </c>
      <c r="AS48" s="41">
        <f>'4. Bilan &amp; ratios'!AS5-'4. Bilan &amp; ratios'!AS28</f>
        <v>0</v>
      </c>
      <c r="AT48" s="41">
        <f>'4. Bilan &amp; ratios'!AT5-'4. Bilan &amp; ratios'!AT28</f>
        <v>0</v>
      </c>
      <c r="AU48" s="41">
        <f>'4. Bilan &amp; ratios'!AU5-'4. Bilan &amp; ratios'!AU28</f>
        <v>0</v>
      </c>
      <c r="AV48" s="41">
        <f>'4. Bilan &amp; ratios'!AV5-'4. Bilan &amp; ratios'!AV28</f>
        <v>0</v>
      </c>
      <c r="AW48" s="41">
        <f>'4. Bilan &amp; ratios'!AW5-'4. Bilan &amp; ratios'!AW28</f>
        <v>0</v>
      </c>
      <c r="AX48" s="41">
        <f>'4. Bilan &amp; ratios'!AX5-'4. Bilan &amp; ratios'!AX28</f>
        <v>0</v>
      </c>
      <c r="AY48" s="41">
        <f>'4. Bilan &amp; ratios'!AY5-'4. Bilan &amp; ratios'!AY28</f>
        <v>0</v>
      </c>
      <c r="AZ48" s="41">
        <f>'4. Bilan &amp; ratios'!AZ5-'4. Bilan &amp; ratios'!AZ28</f>
        <v>0</v>
      </c>
      <c r="BA48" s="41">
        <f>'4. Bilan &amp; ratios'!BA5-'4. Bilan &amp; ratios'!BA28</f>
        <v>0</v>
      </c>
      <c r="BB48" s="41">
        <f>'4. Bilan &amp; ratios'!BB5-'4. Bilan &amp; ratios'!BB28</f>
        <v>0</v>
      </c>
      <c r="BC48" s="41">
        <f>'4. Bilan &amp; ratios'!BC5-'4. Bilan &amp; ratios'!BC28</f>
        <v>0</v>
      </c>
      <c r="BD48" s="41">
        <f>'4. Bilan &amp; ratios'!BD5-'4. Bilan &amp; ratios'!BD28</f>
        <v>0</v>
      </c>
      <c r="BE48" s="41">
        <f>'4. Bilan &amp; ratios'!BE5-'4. Bilan &amp; ratios'!BE28</f>
        <v>0</v>
      </c>
      <c r="BF48" s="41">
        <f>'4. Bilan &amp; ratios'!BF5-'4. Bilan &amp; ratios'!BF28</f>
        <v>0</v>
      </c>
      <c r="BG48" s="41">
        <f>'4. Bilan &amp; ratios'!BG5-'4. Bilan &amp; ratios'!BG28</f>
        <v>0</v>
      </c>
      <c r="BH48" s="41">
        <f>'4. Bilan &amp; ratios'!BH5-'4. Bilan &amp; ratios'!BH28</f>
        <v>0</v>
      </c>
      <c r="BI48" s="41">
        <f>'4. Bilan &amp; ratios'!BI5-'4. Bilan &amp; ratios'!BI28</f>
        <v>0</v>
      </c>
      <c r="BJ48" s="41">
        <f>'4. Bilan &amp; ratios'!BJ5-'4. Bilan &amp; ratios'!BJ28</f>
        <v>0</v>
      </c>
      <c r="BK48" s="41">
        <f>'4. Bilan &amp; ratios'!BK5-'4. Bilan &amp; ratios'!BK28</f>
        <v>0</v>
      </c>
      <c r="BL48" s="41">
        <f>'4. Bilan &amp; ratios'!BL5-'4. Bilan &amp; ratios'!BL28</f>
        <v>0</v>
      </c>
      <c r="BM48" s="41">
        <f>'4. Bilan &amp; ratios'!BM5-'4. Bilan &amp; ratios'!BM28</f>
        <v>0</v>
      </c>
      <c r="BN48" s="41">
        <f>'4. Bilan &amp; ratios'!BN5-'4. Bilan &amp; ratios'!BN28</f>
        <v>0</v>
      </c>
      <c r="BO48" s="41">
        <f>'4. Bilan &amp; ratios'!BO5-'4. Bilan &amp; ratios'!BO28</f>
        <v>0</v>
      </c>
      <c r="BP48" s="41">
        <f>'4. Bilan &amp; ratios'!BP5-'4. Bilan &amp; ratios'!BP28</f>
        <v>0</v>
      </c>
      <c r="BQ48" s="41">
        <f>'4. Bilan &amp; ratios'!BQ5-'4. Bilan &amp; ratios'!BQ28</f>
        <v>0</v>
      </c>
      <c r="BR48" s="41">
        <f>'4. Bilan &amp; ratios'!BR5-'4. Bilan &amp; ratios'!BR28</f>
        <v>0</v>
      </c>
      <c r="BS48" s="41">
        <f>'4. Bilan &amp; ratios'!BS5-'4. Bilan &amp; ratios'!BS28</f>
        <v>0</v>
      </c>
      <c r="BT48" s="41">
        <f>'4. Bilan &amp; ratios'!BT5-'4. Bilan &amp; ratios'!BT28</f>
        <v>0</v>
      </c>
      <c r="BU48" s="41">
        <f>'4. Bilan &amp; ratios'!BU5-'4. Bilan &amp; ratios'!BU28</f>
        <v>0</v>
      </c>
    </row>
    <row r="49" spans="1:73" x14ac:dyDescent="0.35">
      <c r="A49" s="130"/>
      <c r="B49" s="147"/>
    </row>
    <row r="50" spans="1:73" s="2" customFormat="1" ht="28.2" x14ac:dyDescent="0.35">
      <c r="A50" s="683" t="s">
        <v>165</v>
      </c>
      <c r="B50" s="143" t="s">
        <v>164</v>
      </c>
      <c r="C50" s="164"/>
      <c r="D50" s="164"/>
      <c r="E50" s="19" t="str">
        <f>IF(SUM(F50:BU50)=1, "OK", "CHECK")</f>
        <v>CHECK</v>
      </c>
      <c r="F50" s="40">
        <f>IF(AND('2. P&amp;L'!F86&lt;0,('4. Bilan &amp; ratios'!F8+'4. Bilan &amp; ratios'!F9-'4. Bilan &amp; ratios'!F10)&lt;10^-1),1,0)</f>
        <v>0</v>
      </c>
      <c r="G50" s="40">
        <f>IF(AND('2. P&amp;L'!G86&lt;0,('4. Bilan &amp; ratios'!G8+'4. Bilan &amp; ratios'!G9-'4. Bilan &amp; ratios'!G10)&lt;10^-1),1,0)</f>
        <v>0</v>
      </c>
      <c r="H50" s="40">
        <f>IF(AND('2. P&amp;L'!H86&lt;0,('4. Bilan &amp; ratios'!H8+'4. Bilan &amp; ratios'!H9-'4. Bilan &amp; ratios'!H10)&lt;10^-1),1,0)</f>
        <v>0</v>
      </c>
      <c r="I50" s="40">
        <f>IF(AND('2. P&amp;L'!I86&lt;0,('4. Bilan &amp; ratios'!I8+'4. Bilan &amp; ratios'!I9-'4. Bilan &amp; ratios'!I10)&lt;10^-1),1,0)</f>
        <v>0</v>
      </c>
      <c r="J50" s="40">
        <f>IF(AND('2. P&amp;L'!J86&lt;0,('4. Bilan &amp; ratios'!J8+'4. Bilan &amp; ratios'!J9-'4. Bilan &amp; ratios'!J10)&lt;10^-1),1,0)</f>
        <v>0</v>
      </c>
      <c r="K50" s="40">
        <f>IF(AND('2. P&amp;L'!K86&lt;0,('4. Bilan &amp; ratios'!K8+'4. Bilan &amp; ratios'!K9-'4. Bilan &amp; ratios'!K10)&lt;10^-1),1,0)</f>
        <v>0</v>
      </c>
      <c r="L50" s="40">
        <f>IF(AND('2. P&amp;L'!L86&lt;0,('4. Bilan &amp; ratios'!L8+'4. Bilan &amp; ratios'!L9-'4. Bilan &amp; ratios'!L10)&lt;10^-1),1,0)</f>
        <v>0</v>
      </c>
      <c r="M50" s="40">
        <f>IF(AND('2. P&amp;L'!M86&lt;0,('4. Bilan &amp; ratios'!M8+'4. Bilan &amp; ratios'!M9-'4. Bilan &amp; ratios'!M10)&lt;10^-1),1,0)</f>
        <v>0</v>
      </c>
      <c r="N50" s="40">
        <f>IF(AND('2. P&amp;L'!N86&lt;0,('4. Bilan &amp; ratios'!N8+'4. Bilan &amp; ratios'!N9-'4. Bilan &amp; ratios'!N10)&lt;10^-1),1,0)</f>
        <v>0</v>
      </c>
      <c r="O50" s="40">
        <f>IF(AND('2. P&amp;L'!O86&lt;0,('4. Bilan &amp; ratios'!O8+'4. Bilan &amp; ratios'!O9-'4. Bilan &amp; ratios'!O10)&lt;10^-1),1,0)</f>
        <v>0</v>
      </c>
      <c r="P50" s="40">
        <f>IF(AND('2. P&amp;L'!P86&lt;0,('4. Bilan &amp; ratios'!P8+'4. Bilan &amp; ratios'!P9-'4. Bilan &amp; ratios'!P10)&lt;10^-1),1,0)</f>
        <v>0</v>
      </c>
      <c r="Q50" s="40">
        <f>IF(AND('2. P&amp;L'!Q86&lt;0,('4. Bilan &amp; ratios'!Q8+'4. Bilan &amp; ratios'!Q9-'4. Bilan &amp; ratios'!Q10)&lt;10^-1),1,0)</f>
        <v>0</v>
      </c>
      <c r="R50" s="40">
        <f>IF(AND('2. P&amp;L'!R86&lt;0,('4. Bilan &amp; ratios'!R8+'4. Bilan &amp; ratios'!R9-'4. Bilan &amp; ratios'!R10)&lt;10^-1),1,0)</f>
        <v>0</v>
      </c>
      <c r="S50" s="40">
        <f>IF(AND('2. P&amp;L'!S86&lt;0,('4. Bilan &amp; ratios'!S8+'4. Bilan &amp; ratios'!S9-'4. Bilan &amp; ratios'!S10)&lt;10^-1),1,0)</f>
        <v>0</v>
      </c>
      <c r="T50" s="40">
        <f>IF(AND('2. P&amp;L'!T86&lt;0,('4. Bilan &amp; ratios'!T8+'4. Bilan &amp; ratios'!T9-'4. Bilan &amp; ratios'!T10)&lt;10^-1),1,0)</f>
        <v>0</v>
      </c>
      <c r="U50" s="40">
        <f>IF(AND('2. P&amp;L'!U86&lt;0,('4. Bilan &amp; ratios'!U8+'4. Bilan &amp; ratios'!U9-'4. Bilan &amp; ratios'!U10)&lt;10^-1),1,0)</f>
        <v>0</v>
      </c>
      <c r="V50" s="40">
        <f>IF(AND('2. P&amp;L'!V86&lt;0,('4. Bilan &amp; ratios'!V8+'4. Bilan &amp; ratios'!V9-'4. Bilan &amp; ratios'!V10)&lt;10^-1),1,0)</f>
        <v>0</v>
      </c>
      <c r="W50" s="40">
        <f>IF(AND('2. P&amp;L'!W86&lt;0,('4. Bilan &amp; ratios'!W8+'4. Bilan &amp; ratios'!W9-'4. Bilan &amp; ratios'!W10)&lt;10^-1),1,0)</f>
        <v>0</v>
      </c>
      <c r="X50" s="40">
        <f>IF(AND('2. P&amp;L'!X86&lt;0,('4. Bilan &amp; ratios'!X8+'4. Bilan &amp; ratios'!X9-'4. Bilan &amp; ratios'!X10)&lt;10^-1),1,0)</f>
        <v>0</v>
      </c>
      <c r="Y50" s="40">
        <f>IF(AND('2. P&amp;L'!Y86&lt;0,('4. Bilan &amp; ratios'!Y8+'4. Bilan &amp; ratios'!Y9-'4. Bilan &amp; ratios'!Y10)&lt;10^-1),1,0)</f>
        <v>0</v>
      </c>
      <c r="Z50" s="40">
        <f>IF(AND('2. P&amp;L'!Z86&lt;0,('4. Bilan &amp; ratios'!Z8+'4. Bilan &amp; ratios'!Z9-'4. Bilan &amp; ratios'!Z10)&lt;10^-1),1,0)</f>
        <v>0</v>
      </c>
      <c r="AA50" s="40">
        <f>IF(AND('2. P&amp;L'!AA86&lt;0,('4. Bilan &amp; ratios'!AA8+'4. Bilan &amp; ratios'!AA9-'4. Bilan &amp; ratios'!AA10)&lt;10^-1),1,0)</f>
        <v>0</v>
      </c>
      <c r="AB50" s="40">
        <f>IF(AND('2. P&amp;L'!AB86&lt;0,('4. Bilan &amp; ratios'!AB8+'4. Bilan &amp; ratios'!AB9-'4. Bilan &amp; ratios'!AB10)&lt;10^-1),1,0)</f>
        <v>0</v>
      </c>
      <c r="AC50" s="40">
        <f>IF(AND('2. P&amp;L'!AC86&lt;0,('4. Bilan &amp; ratios'!AC8+'4. Bilan &amp; ratios'!AC9-'4. Bilan &amp; ratios'!AC10)&lt;10^-1),1,0)</f>
        <v>0</v>
      </c>
      <c r="AD50" s="40">
        <f>IF(AND('2. P&amp;L'!AD86&lt;0,('4. Bilan &amp; ratios'!AD8+'4. Bilan &amp; ratios'!AD9-'4. Bilan &amp; ratios'!AD10)&lt;10^-1),1,0)</f>
        <v>0</v>
      </c>
      <c r="AE50" s="40">
        <f>IF(AND('2. P&amp;L'!AE86&lt;0,('4. Bilan &amp; ratios'!AE8+'4. Bilan &amp; ratios'!AE9-'4. Bilan &amp; ratios'!AE10)&lt;10^-1),1,0)</f>
        <v>0</v>
      </c>
      <c r="AF50" s="40">
        <f>IF(AND('2. P&amp;L'!AF86&lt;0,('4. Bilan &amp; ratios'!AF8+'4. Bilan &amp; ratios'!AF9-'4. Bilan &amp; ratios'!AF10)&lt;10^-1),1,0)</f>
        <v>0</v>
      </c>
      <c r="AG50" s="40">
        <f>IF(AND('2. P&amp;L'!AG86&lt;0,('4. Bilan &amp; ratios'!AG8+'4. Bilan &amp; ratios'!AG9-'4. Bilan &amp; ratios'!AG10)&lt;10^-1),1,0)</f>
        <v>0</v>
      </c>
      <c r="AH50" s="40">
        <f>IF(AND('2. P&amp;L'!AH86&lt;0,('4. Bilan &amp; ratios'!AH8+'4. Bilan &amp; ratios'!AH9-'4. Bilan &amp; ratios'!AH10)&lt;10^-1),1,0)</f>
        <v>0</v>
      </c>
      <c r="AI50" s="40">
        <f>IF(AND('2. P&amp;L'!AI86&lt;0,('4. Bilan &amp; ratios'!AI8+'4. Bilan &amp; ratios'!AI9-'4. Bilan &amp; ratios'!AI10)&lt;10^-1),1,0)</f>
        <v>0</v>
      </c>
      <c r="AJ50" s="40">
        <f>IF(AND('2. P&amp;L'!AJ86&lt;0,('4. Bilan &amp; ratios'!AJ8+'4. Bilan &amp; ratios'!AJ9-'4. Bilan &amp; ratios'!AJ10)&lt;10^-1),1,0)</f>
        <v>0</v>
      </c>
      <c r="AK50" s="40">
        <f>IF(AND('2. P&amp;L'!AK86&lt;0,('4. Bilan &amp; ratios'!AK8+'4. Bilan &amp; ratios'!AK9-'4. Bilan &amp; ratios'!AK10)&lt;10^-1),1,0)</f>
        <v>0</v>
      </c>
      <c r="AL50" s="40">
        <f>IF(AND('2. P&amp;L'!AL86&lt;0,('4. Bilan &amp; ratios'!AL8+'4. Bilan &amp; ratios'!AL9-'4. Bilan &amp; ratios'!AL10)&lt;10^-1),1,0)</f>
        <v>0</v>
      </c>
      <c r="AM50" s="40">
        <f>IF(AND('2. P&amp;L'!AM86&lt;0,('4. Bilan &amp; ratios'!AM8+'4. Bilan &amp; ratios'!AM9-'4. Bilan &amp; ratios'!AM10)&lt;10^-1),1,0)</f>
        <v>0</v>
      </c>
      <c r="AN50" s="40">
        <f>IF(AND('2. P&amp;L'!AN86&lt;0,('4. Bilan &amp; ratios'!AN8+'4. Bilan &amp; ratios'!AN9-'4. Bilan &amp; ratios'!AN10)&lt;10^-1),1,0)</f>
        <v>0</v>
      </c>
      <c r="AO50" s="40">
        <f>IF(AND('2. P&amp;L'!AO86&lt;0,('4. Bilan &amp; ratios'!AO8+'4. Bilan &amp; ratios'!AO9-'4. Bilan &amp; ratios'!AO10)&lt;10^-1),1,0)</f>
        <v>0</v>
      </c>
      <c r="AP50" s="40">
        <f>IF(AND('2. P&amp;L'!AP86&lt;0,('4. Bilan &amp; ratios'!AP8+'4. Bilan &amp; ratios'!AP9-'4. Bilan &amp; ratios'!AP10)&lt;10^-1),1,0)</f>
        <v>0</v>
      </c>
      <c r="AQ50" s="40">
        <f>IF(AND('2. P&amp;L'!AQ86&lt;0,('4. Bilan &amp; ratios'!AQ8+'4. Bilan &amp; ratios'!AQ9-'4. Bilan &amp; ratios'!AQ10)&lt;10^-1),1,0)</f>
        <v>0</v>
      </c>
      <c r="AR50" s="40">
        <f>IF(AND('2. P&amp;L'!AR86&lt;0,('4. Bilan &amp; ratios'!AR8+'4. Bilan &amp; ratios'!AR9-'4. Bilan &amp; ratios'!AR10)&lt;10^-1),1,0)</f>
        <v>0</v>
      </c>
      <c r="AS50" s="40">
        <f>IF(AND('2. P&amp;L'!AS86&lt;0,('4. Bilan &amp; ratios'!AS8+'4. Bilan &amp; ratios'!AS9-'4. Bilan &amp; ratios'!AS10)&lt;10^-1),1,0)</f>
        <v>0</v>
      </c>
      <c r="AT50" s="40">
        <f>IF(AND('2. P&amp;L'!AT86&lt;0,('4. Bilan &amp; ratios'!AT8+'4. Bilan &amp; ratios'!AT9-'4. Bilan &amp; ratios'!AT10)&lt;10^-1),1,0)</f>
        <v>0</v>
      </c>
      <c r="AU50" s="40">
        <f>IF(AND('2. P&amp;L'!AU86&lt;0,('4. Bilan &amp; ratios'!AU8+'4. Bilan &amp; ratios'!AU9-'4. Bilan &amp; ratios'!AU10)&lt;10^-1),1,0)</f>
        <v>0</v>
      </c>
      <c r="AV50" s="40">
        <f>IF(AND('2. P&amp;L'!AV86&lt;0,('4. Bilan &amp; ratios'!AV8+'4. Bilan &amp; ratios'!AV9-'4. Bilan &amp; ratios'!AV10)&lt;10^-1),1,0)</f>
        <v>0</v>
      </c>
      <c r="AW50" s="40">
        <f>IF(AND('2. P&amp;L'!AW86&lt;0,('4. Bilan &amp; ratios'!AW8+'4. Bilan &amp; ratios'!AW9-'4. Bilan &amp; ratios'!AW10)&lt;10^-1),1,0)</f>
        <v>0</v>
      </c>
      <c r="AX50" s="40">
        <f>IF(AND('2. P&amp;L'!AX86&lt;0,('4. Bilan &amp; ratios'!AX8+'4. Bilan &amp; ratios'!AX9-'4. Bilan &amp; ratios'!AX10)&lt;10^-1),1,0)</f>
        <v>0</v>
      </c>
      <c r="AY50" s="40">
        <f>IF(AND('2. P&amp;L'!AY86&lt;0,('4. Bilan &amp; ratios'!AY8+'4. Bilan &amp; ratios'!AY9-'4. Bilan &amp; ratios'!AY10)&lt;10^-1),1,0)</f>
        <v>0</v>
      </c>
      <c r="AZ50" s="40">
        <f>IF(AND('2. P&amp;L'!AZ86&lt;0,('4. Bilan &amp; ratios'!AZ8+'4. Bilan &amp; ratios'!AZ9-'4. Bilan &amp; ratios'!AZ10)&lt;10^-1),1,0)</f>
        <v>0</v>
      </c>
      <c r="BA50" s="40">
        <f>IF(AND('2. P&amp;L'!BA86&lt;0,('4. Bilan &amp; ratios'!BA8+'4. Bilan &amp; ratios'!BA9-'4. Bilan &amp; ratios'!BA10)&lt;10^-1),1,0)</f>
        <v>0</v>
      </c>
      <c r="BB50" s="40">
        <f>IF(AND('2. P&amp;L'!BB86&lt;0,('4. Bilan &amp; ratios'!BB8+'4. Bilan &amp; ratios'!BB9-'4. Bilan &amp; ratios'!BB10)&lt;10^-1),1,0)</f>
        <v>0</v>
      </c>
      <c r="BC50" s="40">
        <f>IF(AND('2. P&amp;L'!BC86&lt;0,('4. Bilan &amp; ratios'!BC8+'4. Bilan &amp; ratios'!BC9-'4. Bilan &amp; ratios'!BC10)&lt;10^-1),1,0)</f>
        <v>0</v>
      </c>
      <c r="BD50" s="40">
        <f>IF(AND('2. P&amp;L'!BD86&lt;0,('4. Bilan &amp; ratios'!BD8+'4. Bilan &amp; ratios'!BD9-'4. Bilan &amp; ratios'!BD10)&lt;10^-1),1,0)</f>
        <v>0</v>
      </c>
      <c r="BE50" s="40">
        <f>IF(AND('2. P&amp;L'!BE86&lt;0,('4. Bilan &amp; ratios'!BE8+'4. Bilan &amp; ratios'!BE9-'4. Bilan &amp; ratios'!BE10)&lt;10^-1),1,0)</f>
        <v>0</v>
      </c>
      <c r="BF50" s="40">
        <f>IF(AND('2. P&amp;L'!BF86&lt;0,('4. Bilan &amp; ratios'!BF8+'4. Bilan &amp; ratios'!BF9-'4. Bilan &amp; ratios'!BF10)&lt;10^-1),1,0)</f>
        <v>0</v>
      </c>
      <c r="BG50" s="40">
        <f>IF(AND('2. P&amp;L'!BG86&lt;0,('4. Bilan &amp; ratios'!BG8+'4. Bilan &amp; ratios'!BG9-'4. Bilan &amp; ratios'!BG10)&lt;10^-1),1,0)</f>
        <v>0</v>
      </c>
      <c r="BH50" s="40">
        <f>IF(AND('2. P&amp;L'!BH86&lt;0,('4. Bilan &amp; ratios'!BH8+'4. Bilan &amp; ratios'!BH9-'4. Bilan &amp; ratios'!BH10)&lt;10^-1),1,0)</f>
        <v>0</v>
      </c>
      <c r="BI50" s="40">
        <f>IF(AND('2. P&amp;L'!BI86&lt;0,('4. Bilan &amp; ratios'!BI8+'4. Bilan &amp; ratios'!BI9-'4. Bilan &amp; ratios'!BI10)&lt;10^-1),1,0)</f>
        <v>0</v>
      </c>
      <c r="BJ50" s="40">
        <f>IF(AND('2. P&amp;L'!BJ86&lt;0,('4. Bilan &amp; ratios'!BJ8+'4. Bilan &amp; ratios'!BJ9-'4. Bilan &amp; ratios'!BJ10)&lt;10^-1),1,0)</f>
        <v>0</v>
      </c>
      <c r="BK50" s="40">
        <f>IF(AND('2. P&amp;L'!BK86&lt;0,('4. Bilan &amp; ratios'!BK8+'4. Bilan &amp; ratios'!BK9-'4. Bilan &amp; ratios'!BK10)&lt;10^-1),1,0)</f>
        <v>0</v>
      </c>
      <c r="BL50" s="40">
        <f>IF(AND('2. P&amp;L'!BL86&lt;0,('4. Bilan &amp; ratios'!BL8+'4. Bilan &amp; ratios'!BL9-'4. Bilan &amp; ratios'!BL10)&lt;10^-1),1,0)</f>
        <v>0</v>
      </c>
      <c r="BM50" s="40">
        <f>IF(AND('2. P&amp;L'!BM86&lt;0,('4. Bilan &amp; ratios'!BM8+'4. Bilan &amp; ratios'!BM9-'4. Bilan &amp; ratios'!BM10)&lt;10^-1),1,0)</f>
        <v>0</v>
      </c>
      <c r="BN50" s="40">
        <f>IF(AND('2. P&amp;L'!BN86&lt;0,('4. Bilan &amp; ratios'!BN8+'4. Bilan &amp; ratios'!BN9-'4. Bilan &amp; ratios'!BN10)&lt;10^-1),1,0)</f>
        <v>0</v>
      </c>
      <c r="BO50" s="40">
        <f>IF(AND('2. P&amp;L'!BO86&lt;0,('4. Bilan &amp; ratios'!BO8+'4. Bilan &amp; ratios'!BO9-'4. Bilan &amp; ratios'!BO10)&lt;10^-1),1,0)</f>
        <v>0</v>
      </c>
      <c r="BP50" s="40">
        <f>IF(AND('2. P&amp;L'!BP86&lt;0,('4. Bilan &amp; ratios'!BP8+'4. Bilan &amp; ratios'!BP9-'4. Bilan &amp; ratios'!BP10)&lt;10^-1),1,0)</f>
        <v>0</v>
      </c>
      <c r="BQ50" s="40">
        <f>IF(AND('2. P&amp;L'!BQ86&lt;0,('4. Bilan &amp; ratios'!BQ8+'4. Bilan &amp; ratios'!BQ9-'4. Bilan &amp; ratios'!BQ10)&lt;10^-1),1,0)</f>
        <v>0</v>
      </c>
      <c r="BR50" s="40">
        <f>IF(AND('2. P&amp;L'!BR86&lt;0,('4. Bilan &amp; ratios'!BR8+'4. Bilan &amp; ratios'!BR9-'4. Bilan &amp; ratios'!BR10)&lt;10^-1),1,0)</f>
        <v>0</v>
      </c>
      <c r="BS50" s="40">
        <f>IF(AND('2. P&amp;L'!BS86&lt;0,('4. Bilan &amp; ratios'!BS8+'4. Bilan &amp; ratios'!BS9-'4. Bilan &amp; ratios'!BS10)&lt;10^-1),1,0)</f>
        <v>0</v>
      </c>
      <c r="BT50" s="40">
        <f>IF(AND('2. P&amp;L'!BT86&lt;0,('4. Bilan &amp; ratios'!BT8+'4. Bilan &amp; ratios'!BT9-'4. Bilan &amp; ratios'!BT10)&lt;10^-1),1,0)</f>
        <v>0</v>
      </c>
      <c r="BU50" s="40">
        <f>IF(AND('2. P&amp;L'!BU86&lt;0,('4. Bilan &amp; ratios'!BU8+'4. Bilan &amp; ratios'!BU9-'4. Bilan &amp; ratios'!BU10)&lt;10^-1),1,0)</f>
        <v>0</v>
      </c>
    </row>
    <row r="51" spans="1:73" x14ac:dyDescent="0.35">
      <c r="A51" s="130"/>
      <c r="B51" s="147"/>
    </row>
    <row r="52" spans="1:73" s="2" customFormat="1" ht="28.2" x14ac:dyDescent="0.35">
      <c r="A52" s="682" t="s">
        <v>166</v>
      </c>
      <c r="B52" s="143" t="s">
        <v>259</v>
      </c>
      <c r="C52" s="164"/>
      <c r="D52" s="164"/>
      <c r="E52" s="19" t="str">
        <f>IF(MIN('4. Bilan &amp; ratios'!F11:BU11)&gt;=0, "OK", "CHECK")</f>
        <v>OK</v>
      </c>
      <c r="F52" s="40"/>
      <c r="G52" s="40"/>
      <c r="H52" s="40"/>
      <c r="I52" s="40"/>
      <c r="J52" s="40"/>
      <c r="K52" s="40"/>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row>
    <row r="53" spans="1:73" x14ac:dyDescent="0.35">
      <c r="A53" s="130"/>
      <c r="B53" s="147"/>
    </row>
    <row r="54" spans="1:73" s="2" customFormat="1" ht="28.2" x14ac:dyDescent="0.35">
      <c r="A54" s="683" t="s">
        <v>402</v>
      </c>
      <c r="B54" s="143" t="s">
        <v>247</v>
      </c>
      <c r="C54" s="164"/>
      <c r="D54" s="164"/>
      <c r="E54" s="19" t="str">
        <f>IF(SUM('4. Bilan &amp; ratios'!F35:BU35)=0,"OK",IF(SUM(F54:BU54)=1,"OK","CHECK"))</f>
        <v>OK</v>
      </c>
      <c r="F54" s="40">
        <f>IF(AND('2. P&amp;L'!F94&gt;0,'4. Bilan &amp; ratios'!F35&lt;10^-2),1,0)</f>
        <v>0</v>
      </c>
      <c r="G54" s="40">
        <f>IF(AND('2. P&amp;L'!G94&gt;0,'4. Bilan &amp; ratios'!G35&lt;10^-2),1,0)</f>
        <v>0</v>
      </c>
      <c r="H54" s="40">
        <f>IF(AND('2. P&amp;L'!H94&gt;0,'4. Bilan &amp; ratios'!H35&lt;10^-2),1,0)</f>
        <v>0</v>
      </c>
      <c r="I54" s="40">
        <f>IF(AND('2. P&amp;L'!I94&gt;0,'4. Bilan &amp; ratios'!I35&lt;10^-2),1,0)</f>
        <v>0</v>
      </c>
      <c r="J54" s="40">
        <f>IF(AND('2. P&amp;L'!J94&gt;0,'4. Bilan &amp; ratios'!J35&lt;10^-2),1,0)</f>
        <v>0</v>
      </c>
      <c r="K54" s="40">
        <f>IF(AND('2. P&amp;L'!K94&gt;0,'4. Bilan &amp; ratios'!K35&lt;10^-2),1,0)</f>
        <v>0</v>
      </c>
      <c r="L54" s="40">
        <f>IF(AND('2. P&amp;L'!L94&gt;0,'4. Bilan &amp; ratios'!L35&lt;10^-2),1,0)</f>
        <v>0</v>
      </c>
      <c r="M54" s="40">
        <f>IF(AND('2. P&amp;L'!M94&gt;0,'4. Bilan &amp; ratios'!M35&lt;10^-2),1,0)</f>
        <v>0</v>
      </c>
      <c r="N54" s="40">
        <f>IF(AND('2. P&amp;L'!N94&gt;0,'4. Bilan &amp; ratios'!N35&lt;10^-2),1,0)</f>
        <v>0</v>
      </c>
      <c r="O54" s="40">
        <f>IF(AND('2. P&amp;L'!O94&gt;0,'4. Bilan &amp; ratios'!O35&lt;10^-2),1,0)</f>
        <v>0</v>
      </c>
      <c r="P54" s="40">
        <f>IF(AND('2. P&amp;L'!P94&gt;0,'4. Bilan &amp; ratios'!P35&lt;10^-2),1,0)</f>
        <v>0</v>
      </c>
      <c r="Q54" s="40">
        <f>IF(AND('2. P&amp;L'!Q94&gt;0,'4. Bilan &amp; ratios'!Q35&lt;10^-2),1,0)</f>
        <v>0</v>
      </c>
      <c r="R54" s="40">
        <f>IF(AND('2. P&amp;L'!R94&gt;0,'4. Bilan &amp; ratios'!R35&lt;10^-2),1,0)</f>
        <v>0</v>
      </c>
      <c r="S54" s="40">
        <f>IF(AND('2. P&amp;L'!S94&gt;0,'4. Bilan &amp; ratios'!S35&lt;10^-2),1,0)</f>
        <v>0</v>
      </c>
      <c r="T54" s="40">
        <f>IF(AND('2. P&amp;L'!T94&gt;0,'4. Bilan &amp; ratios'!T35&lt;10^-2),1,0)</f>
        <v>0</v>
      </c>
      <c r="U54" s="40">
        <f>IF(AND('2. P&amp;L'!U94&gt;0,'4. Bilan &amp; ratios'!U35&lt;10^-2),1,0)</f>
        <v>0</v>
      </c>
      <c r="V54" s="40">
        <f>IF(AND('2. P&amp;L'!V94&gt;0,'4. Bilan &amp; ratios'!V35&lt;10^-2),1,0)</f>
        <v>0</v>
      </c>
      <c r="W54" s="40">
        <f>IF(AND('2. P&amp;L'!W94&gt;0,'4. Bilan &amp; ratios'!W35&lt;10^-2),1,0)</f>
        <v>0</v>
      </c>
      <c r="X54" s="40">
        <f>IF(AND('2. P&amp;L'!X94&gt;0,'4. Bilan &amp; ratios'!X35&lt;10^-2),1,0)</f>
        <v>0</v>
      </c>
      <c r="Y54" s="40">
        <f>IF(AND('2. P&amp;L'!Y94&gt;0,'4. Bilan &amp; ratios'!Y35&lt;10^-2),1,0)</f>
        <v>0</v>
      </c>
      <c r="Z54" s="40">
        <f>IF(AND('2. P&amp;L'!Z94&gt;0,'4. Bilan &amp; ratios'!Z35&lt;10^-2),1,0)</f>
        <v>0</v>
      </c>
      <c r="AA54" s="40">
        <f>IF(AND('2. P&amp;L'!AA94&gt;0,'4. Bilan &amp; ratios'!AA35&lt;10^-2),1,0)</f>
        <v>0</v>
      </c>
      <c r="AB54" s="40">
        <f>IF(AND('2. P&amp;L'!AB94&gt;0,'4. Bilan &amp; ratios'!AB35&lt;10^-2),1,0)</f>
        <v>0</v>
      </c>
      <c r="AC54" s="40">
        <f>IF(AND('2. P&amp;L'!AC94&gt;0,'4. Bilan &amp; ratios'!AC35&lt;10^-2),1,0)</f>
        <v>0</v>
      </c>
      <c r="AD54" s="40">
        <f>IF(AND('2. P&amp;L'!AD94&gt;0,'4. Bilan &amp; ratios'!AD35&lt;10^-2),1,0)</f>
        <v>0</v>
      </c>
      <c r="AE54" s="40">
        <f>IF(AND('2. P&amp;L'!AE94&gt;0,'4. Bilan &amp; ratios'!AE35&lt;10^-2),1,0)</f>
        <v>0</v>
      </c>
      <c r="AF54" s="40">
        <f>IF(AND('2. P&amp;L'!AF94&gt;0,'4. Bilan &amp; ratios'!AF35&lt;10^-2),1,0)</f>
        <v>0</v>
      </c>
      <c r="AG54" s="40">
        <f>IF(AND('2. P&amp;L'!AG94&gt;0,'4. Bilan &amp; ratios'!AG35&lt;10^-2),1,0)</f>
        <v>0</v>
      </c>
      <c r="AH54" s="40">
        <f>IF(AND('2. P&amp;L'!AH94&gt;0,'4. Bilan &amp; ratios'!AH35&lt;10^-2),1,0)</f>
        <v>0</v>
      </c>
      <c r="AI54" s="40">
        <f>IF(AND('2. P&amp;L'!AI94&gt;0,'4. Bilan &amp; ratios'!AI35&lt;10^-2),1,0)</f>
        <v>0</v>
      </c>
      <c r="AJ54" s="40">
        <f>IF(AND('2. P&amp;L'!AJ94&gt;0,'4. Bilan &amp; ratios'!AJ35&lt;10^-2),1,0)</f>
        <v>0</v>
      </c>
      <c r="AK54" s="40">
        <f>IF(AND('2. P&amp;L'!AK94&gt;0,'4. Bilan &amp; ratios'!AK35&lt;10^-2),1,0)</f>
        <v>0</v>
      </c>
      <c r="AL54" s="40">
        <f>IF(AND('2. P&amp;L'!AL94&gt;0,'4. Bilan &amp; ratios'!AL35&lt;10^-2),1,0)</f>
        <v>0</v>
      </c>
      <c r="AM54" s="40">
        <f>IF(AND('2. P&amp;L'!AM94&gt;0,'4. Bilan &amp; ratios'!AM35&lt;10^-2),1,0)</f>
        <v>0</v>
      </c>
      <c r="AN54" s="40">
        <f>IF(AND('2. P&amp;L'!AN94&gt;0,'4. Bilan &amp; ratios'!AN35&lt;10^-2),1,0)</f>
        <v>0</v>
      </c>
      <c r="AO54" s="40">
        <f>IF(AND('2. P&amp;L'!AO94&gt;0,'4. Bilan &amp; ratios'!AO35&lt;10^-2),1,0)</f>
        <v>0</v>
      </c>
      <c r="AP54" s="40">
        <f>IF(AND('2. P&amp;L'!AP94&gt;0,'4. Bilan &amp; ratios'!AP35&lt;10^-2),1,0)</f>
        <v>0</v>
      </c>
      <c r="AQ54" s="40">
        <f>IF(AND('2. P&amp;L'!AQ94&gt;0,'4. Bilan &amp; ratios'!AQ35&lt;10^-2),1,0)</f>
        <v>0</v>
      </c>
      <c r="AR54" s="40">
        <f>IF(AND('2. P&amp;L'!AR94&gt;0,'4. Bilan &amp; ratios'!AR35&lt;10^-2),1,0)</f>
        <v>0</v>
      </c>
      <c r="AS54" s="40">
        <f>IF(AND('2. P&amp;L'!AS94&gt;0,'4. Bilan &amp; ratios'!AS35&lt;10^-2),1,0)</f>
        <v>0</v>
      </c>
      <c r="AT54" s="40">
        <f>IF(AND('2. P&amp;L'!AT94&gt;0,'4. Bilan &amp; ratios'!AT35&lt;10^-2),1,0)</f>
        <v>0</v>
      </c>
      <c r="AU54" s="40">
        <f>IF(AND('2. P&amp;L'!AU94&gt;0,'4. Bilan &amp; ratios'!AU35&lt;10^-2),1,0)</f>
        <v>0</v>
      </c>
      <c r="AV54" s="40">
        <f>IF(AND('2. P&amp;L'!AV94&gt;0,'4. Bilan &amp; ratios'!AV35&lt;10^-2),1,0)</f>
        <v>0</v>
      </c>
      <c r="AW54" s="40">
        <f>IF(AND('2. P&amp;L'!AW94&gt;0,'4. Bilan &amp; ratios'!AW35&lt;10^-2),1,0)</f>
        <v>0</v>
      </c>
      <c r="AX54" s="40">
        <f>IF(AND('2. P&amp;L'!AX94&gt;0,'4. Bilan &amp; ratios'!AX35&lt;10^-2),1,0)</f>
        <v>0</v>
      </c>
      <c r="AY54" s="40">
        <f>IF(AND('2. P&amp;L'!AY94&gt;0,'4. Bilan &amp; ratios'!AY35&lt;10^-2),1,0)</f>
        <v>0</v>
      </c>
      <c r="AZ54" s="40">
        <f>IF(AND('2. P&amp;L'!AZ94&gt;0,'4. Bilan &amp; ratios'!AZ35&lt;10^-2),1,0)</f>
        <v>0</v>
      </c>
      <c r="BA54" s="40">
        <f>IF(AND('2. P&amp;L'!BA94&gt;0,'4. Bilan &amp; ratios'!BA35&lt;10^-2),1,0)</f>
        <v>0</v>
      </c>
      <c r="BB54" s="40">
        <f>IF(AND('2. P&amp;L'!BB94&gt;0,'4. Bilan &amp; ratios'!BB35&lt;10^-2),1,0)</f>
        <v>0</v>
      </c>
      <c r="BC54" s="40">
        <f>IF(AND('2. P&amp;L'!BC94&gt;0,'4. Bilan &amp; ratios'!BC35&lt;10^-2),1,0)</f>
        <v>0</v>
      </c>
      <c r="BD54" s="40">
        <f>IF(AND('2. P&amp;L'!BD94&gt;0,'4. Bilan &amp; ratios'!BD35&lt;10^-2),1,0)</f>
        <v>0</v>
      </c>
      <c r="BE54" s="40">
        <f>IF(AND('2. P&amp;L'!BE94&gt;0,'4. Bilan &amp; ratios'!BE35&lt;10^-2),1,0)</f>
        <v>0</v>
      </c>
      <c r="BF54" s="40">
        <f>IF(AND('2. P&amp;L'!BF94&gt;0,'4. Bilan &amp; ratios'!BF35&lt;10^-2),1,0)</f>
        <v>0</v>
      </c>
      <c r="BG54" s="40">
        <f>IF(AND('2. P&amp;L'!BG94&gt;0,'4. Bilan &amp; ratios'!BG35&lt;10^-2),1,0)</f>
        <v>0</v>
      </c>
      <c r="BH54" s="40">
        <f>IF(AND('2. P&amp;L'!BH94&gt;0,'4. Bilan &amp; ratios'!BH35&lt;10^-2),1,0)</f>
        <v>0</v>
      </c>
      <c r="BI54" s="40">
        <f>IF(AND('2. P&amp;L'!BI94&gt;0,'4. Bilan &amp; ratios'!BI35&lt;10^-2),1,0)</f>
        <v>0</v>
      </c>
      <c r="BJ54" s="40">
        <f>IF(AND('2. P&amp;L'!BJ94&gt;0,'4. Bilan &amp; ratios'!BJ35&lt;10^-2),1,0)</f>
        <v>0</v>
      </c>
      <c r="BK54" s="40">
        <f>IF(AND('2. P&amp;L'!BK94&gt;0,'4. Bilan &amp; ratios'!BK35&lt;10^-2),1,0)</f>
        <v>0</v>
      </c>
      <c r="BL54" s="40">
        <f>IF(AND('2. P&amp;L'!BL94&gt;0,'4. Bilan &amp; ratios'!BL35&lt;10^-2),1,0)</f>
        <v>0</v>
      </c>
      <c r="BM54" s="40">
        <f>IF(AND('2. P&amp;L'!BM94&gt;0,'4. Bilan &amp; ratios'!BM35&lt;10^-2),1,0)</f>
        <v>0</v>
      </c>
      <c r="BN54" s="40">
        <f>IF(AND('2. P&amp;L'!BN94&gt;0,'4. Bilan &amp; ratios'!BN35&lt;10^-2),1,0)</f>
        <v>0</v>
      </c>
      <c r="BO54" s="40">
        <f>IF(AND('2. P&amp;L'!BO94&gt;0,'4. Bilan &amp; ratios'!BO35&lt;10^-2),1,0)</f>
        <v>0</v>
      </c>
      <c r="BP54" s="40">
        <f>IF(AND('2. P&amp;L'!BP94&gt;0,'4. Bilan &amp; ratios'!BP35&lt;10^-2),1,0)</f>
        <v>0</v>
      </c>
      <c r="BQ54" s="40">
        <f>IF(AND('2. P&amp;L'!BQ94&gt;0,'4. Bilan &amp; ratios'!BQ35&lt;10^-2),1,0)</f>
        <v>0</v>
      </c>
      <c r="BR54" s="40">
        <f>IF(AND('2. P&amp;L'!BR94&gt;0,'4. Bilan &amp; ratios'!BR35&lt;10^-2),1,0)</f>
        <v>0</v>
      </c>
      <c r="BS54" s="40">
        <f>IF(AND('2. P&amp;L'!BS94&gt;0,'4. Bilan &amp; ratios'!BS35&lt;10^-2),1,0)</f>
        <v>0</v>
      </c>
      <c r="BT54" s="40">
        <f>IF(AND('2. P&amp;L'!BT94&gt;0,'4. Bilan &amp; ratios'!BT35&lt;10^-2),1,0)</f>
        <v>0</v>
      </c>
      <c r="BU54" s="40">
        <f>IF(AND('2. P&amp;L'!BU94&gt;0,'4. Bilan &amp; ratios'!BU35&lt;10^-2),1,0)</f>
        <v>0</v>
      </c>
    </row>
    <row r="55" spans="1:73" x14ac:dyDescent="0.35">
      <c r="A55" s="130"/>
      <c r="B55" s="147"/>
    </row>
    <row r="56" spans="1:73" s="2" customFormat="1" ht="28.2" x14ac:dyDescent="0.35">
      <c r="A56" s="682" t="s">
        <v>401</v>
      </c>
      <c r="B56" s="143" t="s">
        <v>263</v>
      </c>
      <c r="C56" s="164"/>
      <c r="D56" s="164"/>
      <c r="E56" s="19" t="str">
        <f>IF(MIN('4. Bilan &amp; ratios'!F43:BU43)&gt;=0, "OK", "CHECK")</f>
        <v>OK</v>
      </c>
      <c r="F56" s="40"/>
      <c r="G56" s="40"/>
      <c r="H56" s="40"/>
      <c r="I56" s="40"/>
      <c r="J56" s="40"/>
      <c r="K56" s="40"/>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row>
    <row r="57" spans="1:73" ht="15.6" thickBot="1" x14ac:dyDescent="0.4">
      <c r="A57" s="24"/>
      <c r="B57" s="148"/>
      <c r="C57" s="165"/>
      <c r="D57" s="165"/>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row>
    <row r="58" spans="1:73" ht="15.6" thickBot="1" x14ac:dyDescent="0.4"/>
    <row r="59" spans="1:73" s="26" customFormat="1" x14ac:dyDescent="0.35">
      <c r="A59" s="35" t="s">
        <v>168</v>
      </c>
      <c r="B59" s="144"/>
      <c r="C59" s="162"/>
      <c r="D59" s="162"/>
      <c r="E59" s="136"/>
      <c r="F59" s="137"/>
      <c r="G59" s="137"/>
      <c r="H59" s="137"/>
      <c r="I59" s="137"/>
      <c r="J59" s="137"/>
      <c r="K59" s="137"/>
      <c r="L59" s="137"/>
      <c r="M59" s="137"/>
      <c r="N59" s="137"/>
      <c r="O59" s="137"/>
      <c r="P59" s="137"/>
      <c r="Q59" s="137"/>
      <c r="R59" s="137"/>
      <c r="S59" s="137"/>
      <c r="T59" s="137"/>
      <c r="U59" s="137"/>
      <c r="V59" s="137"/>
      <c r="W59" s="137"/>
      <c r="X59" s="137"/>
      <c r="Y59" s="137"/>
      <c r="Z59" s="137"/>
      <c r="AA59" s="137"/>
      <c r="AB59" s="137"/>
      <c r="AC59" s="137"/>
      <c r="AD59" s="137"/>
      <c r="AE59" s="137"/>
      <c r="AF59" s="137"/>
      <c r="AG59" s="137"/>
      <c r="AH59" s="137"/>
      <c r="AI59" s="137"/>
      <c r="AJ59" s="137"/>
      <c r="AK59" s="137"/>
      <c r="AL59" s="137"/>
      <c r="AM59" s="137"/>
      <c r="AN59" s="137"/>
      <c r="AO59" s="137"/>
      <c r="AP59" s="137"/>
      <c r="AQ59" s="137"/>
      <c r="AR59" s="137"/>
      <c r="AS59" s="137"/>
      <c r="AT59" s="137"/>
      <c r="AU59" s="137"/>
      <c r="AV59" s="137"/>
      <c r="AW59" s="137"/>
      <c r="AX59" s="137"/>
      <c r="AY59" s="137"/>
      <c r="AZ59" s="137"/>
      <c r="BA59" s="137"/>
      <c r="BB59" s="137"/>
      <c r="BC59" s="137"/>
      <c r="BD59" s="137"/>
      <c r="BE59" s="137"/>
      <c r="BF59" s="137"/>
      <c r="BG59" s="137"/>
      <c r="BH59" s="137"/>
      <c r="BI59" s="137"/>
      <c r="BJ59" s="137"/>
      <c r="BK59" s="137"/>
      <c r="BL59" s="137"/>
      <c r="BM59" s="137"/>
      <c r="BN59" s="137"/>
      <c r="BO59" s="137"/>
      <c r="BP59" s="137"/>
      <c r="BQ59" s="137"/>
      <c r="BR59" s="137"/>
      <c r="BS59" s="137"/>
      <c r="BT59" s="137"/>
      <c r="BU59" s="137"/>
    </row>
    <row r="60" spans="1:73" x14ac:dyDescent="0.35">
      <c r="A60" s="130"/>
      <c r="B60" s="147"/>
    </row>
    <row r="61" spans="1:73" s="2" customFormat="1" x14ac:dyDescent="0.35">
      <c r="A61" s="684" t="s">
        <v>169</v>
      </c>
      <c r="B61" s="142" t="s">
        <v>260</v>
      </c>
      <c r="C61" s="163"/>
      <c r="D61" s="163"/>
      <c r="E61" s="19" t="str">
        <f>IF(SUM(F61:BU61)&lt;10^-1, "OK", "CHECK")</f>
        <v>OK</v>
      </c>
      <c r="F61" s="41">
        <f>'3. CF'!F5-'2. P&amp;L'!F95</f>
        <v>0</v>
      </c>
      <c r="G61" s="41">
        <f>'3. CF'!G5-'2. P&amp;L'!G95</f>
        <v>0</v>
      </c>
      <c r="H61" s="41">
        <f>'3. CF'!H5-'2. P&amp;L'!H95</f>
        <v>0</v>
      </c>
      <c r="I61" s="41">
        <f>'3. CF'!I5-'2. P&amp;L'!I95</f>
        <v>0</v>
      </c>
      <c r="J61" s="41">
        <f>'3. CF'!J5-'2. P&amp;L'!J95</f>
        <v>0</v>
      </c>
      <c r="K61" s="41">
        <f>'3. CF'!K5-'2. P&amp;L'!K95</f>
        <v>0</v>
      </c>
      <c r="L61" s="41">
        <f>'3. CF'!L5-'2. P&amp;L'!L95</f>
        <v>0</v>
      </c>
      <c r="M61" s="41">
        <f>'3. CF'!M5-'2. P&amp;L'!M95</f>
        <v>0</v>
      </c>
      <c r="N61" s="41">
        <f>'3. CF'!N5-'2. P&amp;L'!N95</f>
        <v>0</v>
      </c>
      <c r="O61" s="41">
        <f>'3. CF'!O5-'2. P&amp;L'!O95</f>
        <v>0</v>
      </c>
      <c r="P61" s="41">
        <f>'3. CF'!P5-'2. P&amp;L'!P95</f>
        <v>0</v>
      </c>
      <c r="Q61" s="41">
        <f>'3. CF'!Q5-'2. P&amp;L'!Q95</f>
        <v>0</v>
      </c>
      <c r="R61" s="41">
        <f>'3. CF'!R5-'2. P&amp;L'!R95</f>
        <v>0</v>
      </c>
      <c r="S61" s="41">
        <f>'3. CF'!S5-'2. P&amp;L'!S95</f>
        <v>0</v>
      </c>
      <c r="T61" s="41">
        <f>'3. CF'!T5-'2. P&amp;L'!T95</f>
        <v>0</v>
      </c>
      <c r="U61" s="41">
        <f>'3. CF'!U5-'2. P&amp;L'!U95</f>
        <v>0</v>
      </c>
      <c r="V61" s="41">
        <f>'3. CF'!V5-'2. P&amp;L'!V95</f>
        <v>0</v>
      </c>
      <c r="W61" s="41">
        <f>'3. CF'!W5-'2. P&amp;L'!W95</f>
        <v>0</v>
      </c>
      <c r="X61" s="41">
        <f>'3. CF'!X5-'2. P&amp;L'!X95</f>
        <v>0</v>
      </c>
      <c r="Y61" s="41">
        <f>'3. CF'!Y5-'2. P&amp;L'!Y95</f>
        <v>0</v>
      </c>
      <c r="Z61" s="41">
        <f>'3. CF'!Z5-'2. P&amp;L'!Z95</f>
        <v>0</v>
      </c>
      <c r="AA61" s="41">
        <f>'3. CF'!AA5-'2. P&amp;L'!AA95</f>
        <v>0</v>
      </c>
      <c r="AB61" s="41">
        <f>'3. CF'!AB5-'2. P&amp;L'!AB95</f>
        <v>0</v>
      </c>
      <c r="AC61" s="41">
        <f>'3. CF'!AC5-'2. P&amp;L'!AC95</f>
        <v>0</v>
      </c>
      <c r="AD61" s="41">
        <f>'3. CF'!AD5-'2. P&amp;L'!AD95</f>
        <v>0</v>
      </c>
      <c r="AE61" s="41">
        <f>'3. CF'!AE5-'2. P&amp;L'!AE95</f>
        <v>0</v>
      </c>
      <c r="AF61" s="41">
        <f>'3. CF'!AF5-'2. P&amp;L'!AF95</f>
        <v>0</v>
      </c>
      <c r="AG61" s="41">
        <f>'3. CF'!AG5-'2. P&amp;L'!AG95</f>
        <v>0</v>
      </c>
      <c r="AH61" s="41">
        <f>'3. CF'!AH5-'2. P&amp;L'!AH95</f>
        <v>0</v>
      </c>
      <c r="AI61" s="41">
        <f>'3. CF'!AI5-'2. P&amp;L'!AI95</f>
        <v>0</v>
      </c>
      <c r="AJ61" s="41">
        <f>'3. CF'!AJ5-'2. P&amp;L'!AJ95</f>
        <v>0</v>
      </c>
      <c r="AK61" s="41">
        <f>'3. CF'!AK5-'2. P&amp;L'!AK95</f>
        <v>0</v>
      </c>
      <c r="AL61" s="41">
        <f>'3. CF'!AL5-'2. P&amp;L'!AL95</f>
        <v>0</v>
      </c>
      <c r="AM61" s="41">
        <f>'3. CF'!AM5-'2. P&amp;L'!AM95</f>
        <v>0</v>
      </c>
      <c r="AN61" s="41">
        <f>'3. CF'!AN5-'2. P&amp;L'!AN95</f>
        <v>0</v>
      </c>
      <c r="AO61" s="41">
        <f>'3. CF'!AO5-'2. P&amp;L'!AO95</f>
        <v>0</v>
      </c>
      <c r="AP61" s="41">
        <f>'3. CF'!AP5-'2. P&amp;L'!AP95</f>
        <v>0</v>
      </c>
      <c r="AQ61" s="41">
        <f>'3. CF'!AQ5-'2. P&amp;L'!AQ95</f>
        <v>0</v>
      </c>
      <c r="AR61" s="41">
        <f>'3. CF'!AR5-'2. P&amp;L'!AR95</f>
        <v>0</v>
      </c>
      <c r="AS61" s="41">
        <f>'3. CF'!AS5-'2. P&amp;L'!AS95</f>
        <v>0</v>
      </c>
      <c r="AT61" s="41">
        <f>'3. CF'!AT5-'2. P&amp;L'!AT95</f>
        <v>0</v>
      </c>
      <c r="AU61" s="41">
        <f>'3. CF'!AU5-'2. P&amp;L'!AU95</f>
        <v>0</v>
      </c>
      <c r="AV61" s="41">
        <f>'3. CF'!AV5-'2. P&amp;L'!AV95</f>
        <v>0</v>
      </c>
      <c r="AW61" s="41">
        <f>'3. CF'!AW5-'2. P&amp;L'!AW95</f>
        <v>0</v>
      </c>
      <c r="AX61" s="41">
        <f>'3. CF'!AX5-'2. P&amp;L'!AX95</f>
        <v>0</v>
      </c>
      <c r="AY61" s="41">
        <f>'3. CF'!AY5-'2. P&amp;L'!AY95</f>
        <v>0</v>
      </c>
      <c r="AZ61" s="41">
        <f>'3. CF'!AZ5-'2. P&amp;L'!AZ95</f>
        <v>0</v>
      </c>
      <c r="BA61" s="41">
        <f>'3. CF'!BA5-'2. P&amp;L'!BA95</f>
        <v>0</v>
      </c>
      <c r="BB61" s="41">
        <f>'3. CF'!BB5-'2. P&amp;L'!BB95</f>
        <v>0</v>
      </c>
      <c r="BC61" s="41">
        <f>'3. CF'!BC5-'2. P&amp;L'!BC95</f>
        <v>0</v>
      </c>
      <c r="BD61" s="41">
        <f>'3. CF'!BD5-'2. P&amp;L'!BD95</f>
        <v>0</v>
      </c>
      <c r="BE61" s="41">
        <f>'3. CF'!BE5-'2. P&amp;L'!BE95</f>
        <v>0</v>
      </c>
      <c r="BF61" s="41">
        <f>'3. CF'!BF5-'2. P&amp;L'!BF95</f>
        <v>0</v>
      </c>
      <c r="BG61" s="41">
        <f>'3. CF'!BG5-'2. P&amp;L'!BG95</f>
        <v>0</v>
      </c>
      <c r="BH61" s="41">
        <f>'3. CF'!BH5-'2. P&amp;L'!BH95</f>
        <v>0</v>
      </c>
      <c r="BI61" s="41">
        <f>'3. CF'!BI5-'2. P&amp;L'!BI95</f>
        <v>0</v>
      </c>
      <c r="BJ61" s="41">
        <f>'3. CF'!BJ5-'2. P&amp;L'!BJ95</f>
        <v>0</v>
      </c>
      <c r="BK61" s="41">
        <f>'3. CF'!BK5-'2. P&amp;L'!BK95</f>
        <v>0</v>
      </c>
      <c r="BL61" s="41">
        <f>'3. CF'!BL5-'2. P&amp;L'!BL95</f>
        <v>0</v>
      </c>
      <c r="BM61" s="41">
        <f>'3. CF'!BM5-'2. P&amp;L'!BM95</f>
        <v>0</v>
      </c>
      <c r="BN61" s="41">
        <f>'3. CF'!BN5-'2. P&amp;L'!BN95</f>
        <v>0</v>
      </c>
      <c r="BO61" s="41">
        <f>'3. CF'!BO5-'2. P&amp;L'!BO95</f>
        <v>0</v>
      </c>
      <c r="BP61" s="41">
        <f>'3. CF'!BP5-'2. P&amp;L'!BP95</f>
        <v>0</v>
      </c>
      <c r="BQ61" s="41">
        <f>'3. CF'!BQ5-'2. P&amp;L'!BQ95</f>
        <v>0</v>
      </c>
      <c r="BR61" s="41">
        <f>'3. CF'!BR5-'2. P&amp;L'!BR95</f>
        <v>0</v>
      </c>
      <c r="BS61" s="41">
        <f>'3. CF'!BS5-'2. P&amp;L'!BS95</f>
        <v>0</v>
      </c>
      <c r="BT61" s="41">
        <f>'3. CF'!BT5-'2. P&amp;L'!BT95</f>
        <v>0</v>
      </c>
      <c r="BU61" s="41">
        <f>'3. CF'!BU5-'2. P&amp;L'!BU95</f>
        <v>0</v>
      </c>
    </row>
    <row r="62" spans="1:73" x14ac:dyDescent="0.35">
      <c r="A62" s="130"/>
      <c r="B62" s="147"/>
    </row>
    <row r="63" spans="1:73" s="2" customFormat="1" ht="28.2" x14ac:dyDescent="0.35">
      <c r="A63" s="684" t="s">
        <v>400</v>
      </c>
      <c r="B63" s="143" t="s">
        <v>261</v>
      </c>
      <c r="C63" s="164"/>
      <c r="D63" s="164"/>
      <c r="E63" s="19" t="str">
        <f>IF(SUM(F63:BU63)&lt;10^-1, "OK", "CHECK")</f>
        <v>OK</v>
      </c>
      <c r="F63" s="41">
        <f>'3. CF'!F6+'2. P&amp;L'!F86+'2. P&amp;L'!F89+'2. P&amp;L'!F94</f>
        <v>0</v>
      </c>
      <c r="G63" s="41">
        <f>'3. CF'!G6+'2. P&amp;L'!G86+'2. P&amp;L'!G89+'2. P&amp;L'!G94</f>
        <v>0</v>
      </c>
      <c r="H63" s="41">
        <f>'3. CF'!H6+'2. P&amp;L'!H86+'2. P&amp;L'!H89+'2. P&amp;L'!H94</f>
        <v>0</v>
      </c>
      <c r="I63" s="41">
        <f>'3. CF'!I6+'2. P&amp;L'!I86+'2. P&amp;L'!I89+'2. P&amp;L'!I94</f>
        <v>0</v>
      </c>
      <c r="J63" s="41">
        <f>'3. CF'!J6+'2. P&amp;L'!J86+'2. P&amp;L'!J89+'2. P&amp;L'!J94</f>
        <v>0</v>
      </c>
      <c r="K63" s="41">
        <f>'3. CF'!K6+'2. P&amp;L'!K86+'2. P&amp;L'!K89+'2. P&amp;L'!K94</f>
        <v>0</v>
      </c>
      <c r="L63" s="41">
        <f>'3. CF'!L6+'2. P&amp;L'!L86+'2. P&amp;L'!L89+'2. P&amp;L'!L94</f>
        <v>0</v>
      </c>
      <c r="M63" s="41">
        <f>'3. CF'!M6+'2. P&amp;L'!M86+'2. P&amp;L'!M89+'2. P&amp;L'!M94</f>
        <v>0</v>
      </c>
      <c r="N63" s="41">
        <f>'3. CF'!N6+'2. P&amp;L'!N86+'2. P&amp;L'!N89+'2. P&amp;L'!N94</f>
        <v>0</v>
      </c>
      <c r="O63" s="41">
        <f>'3. CF'!O6+'2. P&amp;L'!O86+'2. P&amp;L'!O89+'2. P&amp;L'!O94</f>
        <v>0</v>
      </c>
      <c r="P63" s="41">
        <f>'3. CF'!P6+'2. P&amp;L'!P86+'2. P&amp;L'!P89+'2. P&amp;L'!P94</f>
        <v>0</v>
      </c>
      <c r="Q63" s="41">
        <f>'3. CF'!Q6+'2. P&amp;L'!Q86+'2. P&amp;L'!Q89+'2. P&amp;L'!Q94</f>
        <v>0</v>
      </c>
      <c r="R63" s="41">
        <f>'3. CF'!R6+'2. P&amp;L'!R86+'2. P&amp;L'!R89+'2. P&amp;L'!R94</f>
        <v>0</v>
      </c>
      <c r="S63" s="41">
        <f>'3. CF'!S6+'2. P&amp;L'!S86+'2. P&amp;L'!S89+'2. P&amp;L'!S94</f>
        <v>0</v>
      </c>
      <c r="T63" s="41">
        <f>'3. CF'!T6+'2. P&amp;L'!T86+'2. P&amp;L'!T89+'2. P&amp;L'!T94</f>
        <v>0</v>
      </c>
      <c r="U63" s="41">
        <f>'3. CF'!U6+'2. P&amp;L'!U86+'2. P&amp;L'!U89+'2. P&amp;L'!U94</f>
        <v>0</v>
      </c>
      <c r="V63" s="41">
        <f>'3. CF'!V6+'2. P&amp;L'!V86+'2. P&amp;L'!V89+'2. P&amp;L'!V94</f>
        <v>0</v>
      </c>
      <c r="W63" s="41">
        <f>'3. CF'!W6+'2. P&amp;L'!W86+'2. P&amp;L'!W89+'2. P&amp;L'!W94</f>
        <v>0</v>
      </c>
      <c r="X63" s="41">
        <f>'3. CF'!X6+'2. P&amp;L'!X86+'2. P&amp;L'!X89+'2. P&amp;L'!X94</f>
        <v>0</v>
      </c>
      <c r="Y63" s="41">
        <f>'3. CF'!Y6+'2. P&amp;L'!Y86+'2. P&amp;L'!Y89+'2. P&amp;L'!Y94</f>
        <v>0</v>
      </c>
      <c r="Z63" s="41">
        <f>'3. CF'!Z6+'2. P&amp;L'!Z86+'2. P&amp;L'!Z89+'2. P&amp;L'!Z94</f>
        <v>0</v>
      </c>
      <c r="AA63" s="41">
        <f>'3. CF'!AA6+'2. P&amp;L'!AA86+'2. P&amp;L'!AA89+'2. P&amp;L'!AA94</f>
        <v>0</v>
      </c>
      <c r="AB63" s="41">
        <f>'3. CF'!AB6+'2. P&amp;L'!AB86+'2. P&amp;L'!AB89+'2. P&amp;L'!AB94</f>
        <v>0</v>
      </c>
      <c r="AC63" s="41">
        <f>'3. CF'!AC6+'2. P&amp;L'!AC86+'2. P&amp;L'!AC89+'2. P&amp;L'!AC94</f>
        <v>0</v>
      </c>
      <c r="AD63" s="41">
        <f>'3. CF'!AD6+'2. P&amp;L'!AD86+'2. P&amp;L'!AD89+'2. P&amp;L'!AD94</f>
        <v>0</v>
      </c>
      <c r="AE63" s="41">
        <f>'3. CF'!AE6+'2. P&amp;L'!AE86+'2. P&amp;L'!AE89+'2. P&amp;L'!AE94</f>
        <v>0</v>
      </c>
      <c r="AF63" s="41">
        <f>'3. CF'!AF6+'2. P&amp;L'!AF86+'2. P&amp;L'!AF89+'2. P&amp;L'!AF94</f>
        <v>0</v>
      </c>
      <c r="AG63" s="41">
        <f>'3. CF'!AG6+'2. P&amp;L'!AG86+'2. P&amp;L'!AG89+'2. P&amp;L'!AG94</f>
        <v>0</v>
      </c>
      <c r="AH63" s="41">
        <f>'3. CF'!AH6+'2. P&amp;L'!AH86+'2. P&amp;L'!AH89+'2. P&amp;L'!AH94</f>
        <v>0</v>
      </c>
      <c r="AI63" s="41">
        <f>'3. CF'!AI6+'2. P&amp;L'!AI86+'2. P&amp;L'!AI89+'2. P&amp;L'!AI94</f>
        <v>0</v>
      </c>
      <c r="AJ63" s="41">
        <f>'3. CF'!AJ6+'2. P&amp;L'!AJ86+'2. P&amp;L'!AJ89+'2. P&amp;L'!AJ94</f>
        <v>0</v>
      </c>
      <c r="AK63" s="41">
        <f>'3. CF'!AK6+'2. P&amp;L'!AK86+'2. P&amp;L'!AK89+'2. P&amp;L'!AK94</f>
        <v>0</v>
      </c>
      <c r="AL63" s="41">
        <f>'3. CF'!AL6+'2. P&amp;L'!AL86+'2. P&amp;L'!AL89+'2. P&amp;L'!AL94</f>
        <v>0</v>
      </c>
      <c r="AM63" s="41">
        <f>'3. CF'!AM6+'2. P&amp;L'!AM86+'2. P&amp;L'!AM89+'2. P&amp;L'!AM94</f>
        <v>0</v>
      </c>
      <c r="AN63" s="41">
        <f>'3. CF'!AN6+'2. P&amp;L'!AN86+'2. P&amp;L'!AN89+'2. P&amp;L'!AN94</f>
        <v>0</v>
      </c>
      <c r="AO63" s="41">
        <f>'3. CF'!AO6+'2. P&amp;L'!AO86+'2. P&amp;L'!AO89+'2. P&amp;L'!AO94</f>
        <v>0</v>
      </c>
      <c r="AP63" s="41">
        <f>'3. CF'!AP6+'2. P&amp;L'!AP86+'2. P&amp;L'!AP89+'2. P&amp;L'!AP94</f>
        <v>0</v>
      </c>
      <c r="AQ63" s="41">
        <f>'3. CF'!AQ6+'2. P&amp;L'!AQ86+'2. P&amp;L'!AQ89+'2. P&amp;L'!AQ94</f>
        <v>0</v>
      </c>
      <c r="AR63" s="41">
        <f>'3. CF'!AR6+'2. P&amp;L'!AR86+'2. P&amp;L'!AR89+'2. P&amp;L'!AR94</f>
        <v>0</v>
      </c>
      <c r="AS63" s="41">
        <f>'3. CF'!AS6+'2. P&amp;L'!AS86+'2. P&amp;L'!AS89+'2. P&amp;L'!AS94</f>
        <v>0</v>
      </c>
      <c r="AT63" s="41">
        <f>'3. CF'!AT6+'2. P&amp;L'!AT86+'2. P&amp;L'!AT89+'2. P&amp;L'!AT94</f>
        <v>0</v>
      </c>
      <c r="AU63" s="41">
        <f>'3. CF'!AU6+'2. P&amp;L'!AU86+'2. P&amp;L'!AU89+'2. P&amp;L'!AU94</f>
        <v>0</v>
      </c>
      <c r="AV63" s="41">
        <f>'3. CF'!AV6+'2. P&amp;L'!AV86+'2. P&amp;L'!AV89+'2. P&amp;L'!AV94</f>
        <v>0</v>
      </c>
      <c r="AW63" s="41">
        <f>'3. CF'!AW6+'2. P&amp;L'!AW86+'2. P&amp;L'!AW89+'2. P&amp;L'!AW94</f>
        <v>0</v>
      </c>
      <c r="AX63" s="41">
        <f>'3. CF'!AX6+'2. P&amp;L'!AX86+'2. P&amp;L'!AX89+'2. P&amp;L'!AX94</f>
        <v>0</v>
      </c>
      <c r="AY63" s="41">
        <f>'3. CF'!AY6+'2. P&amp;L'!AY86+'2. P&amp;L'!AY89+'2. P&amp;L'!AY94</f>
        <v>0</v>
      </c>
      <c r="AZ63" s="41">
        <f>'3. CF'!AZ6+'2. P&amp;L'!AZ86+'2. P&amp;L'!AZ89+'2. P&amp;L'!AZ94</f>
        <v>0</v>
      </c>
      <c r="BA63" s="41">
        <f>'3. CF'!BA6+'2. P&amp;L'!BA86+'2. P&amp;L'!BA89+'2. P&amp;L'!BA94</f>
        <v>0</v>
      </c>
      <c r="BB63" s="41">
        <f>'3. CF'!BB6+'2. P&amp;L'!BB86+'2. P&amp;L'!BB89+'2. P&amp;L'!BB94</f>
        <v>0</v>
      </c>
      <c r="BC63" s="41">
        <f>'3. CF'!BC6+'2. P&amp;L'!BC86+'2. P&amp;L'!BC89+'2. P&amp;L'!BC94</f>
        <v>0</v>
      </c>
      <c r="BD63" s="41">
        <f>'3. CF'!BD6+'2. P&amp;L'!BD86+'2. P&amp;L'!BD89+'2. P&amp;L'!BD94</f>
        <v>0</v>
      </c>
      <c r="BE63" s="41">
        <f>'3. CF'!BE6+'2. P&amp;L'!BE86+'2. P&amp;L'!BE89+'2. P&amp;L'!BE94</f>
        <v>0</v>
      </c>
      <c r="BF63" s="41">
        <f>'3. CF'!BF6+'2. P&amp;L'!BF86+'2. P&amp;L'!BF89+'2. P&amp;L'!BF94</f>
        <v>0</v>
      </c>
      <c r="BG63" s="41">
        <f>'3. CF'!BG6+'2. P&amp;L'!BG86+'2. P&amp;L'!BG89+'2. P&amp;L'!BG94</f>
        <v>0</v>
      </c>
      <c r="BH63" s="41">
        <f>'3. CF'!BH6+'2. P&amp;L'!BH86+'2. P&amp;L'!BH89+'2. P&amp;L'!BH94</f>
        <v>0</v>
      </c>
      <c r="BI63" s="41">
        <f>'3. CF'!BI6+'2. P&amp;L'!BI86+'2. P&amp;L'!BI89+'2. P&amp;L'!BI94</f>
        <v>0</v>
      </c>
      <c r="BJ63" s="41">
        <f>'3. CF'!BJ6+'2. P&amp;L'!BJ86+'2. P&amp;L'!BJ89+'2. P&amp;L'!BJ94</f>
        <v>0</v>
      </c>
      <c r="BK63" s="41">
        <f>'3. CF'!BK6+'2. P&amp;L'!BK86+'2. P&amp;L'!BK89+'2. P&amp;L'!BK94</f>
        <v>0</v>
      </c>
      <c r="BL63" s="41">
        <f>'3. CF'!BL6+'2. P&amp;L'!BL86+'2. P&amp;L'!BL89+'2. P&amp;L'!BL94</f>
        <v>0</v>
      </c>
      <c r="BM63" s="41">
        <f>'3. CF'!BM6+'2. P&amp;L'!BM86+'2. P&amp;L'!BM89+'2. P&amp;L'!BM94</f>
        <v>0</v>
      </c>
      <c r="BN63" s="41">
        <f>'3. CF'!BN6+'2. P&amp;L'!BN86+'2. P&amp;L'!BN89+'2. P&amp;L'!BN94</f>
        <v>0</v>
      </c>
      <c r="BO63" s="41">
        <f>'3. CF'!BO6+'2. P&amp;L'!BO86+'2. P&amp;L'!BO89+'2. P&amp;L'!BO94</f>
        <v>0</v>
      </c>
      <c r="BP63" s="41">
        <f>'3. CF'!BP6+'2. P&amp;L'!BP86+'2. P&amp;L'!BP89+'2. P&amp;L'!BP94</f>
        <v>0</v>
      </c>
      <c r="BQ63" s="41">
        <f>'3. CF'!BQ6+'2. P&amp;L'!BQ86+'2. P&amp;L'!BQ89+'2. P&amp;L'!BQ94</f>
        <v>0</v>
      </c>
      <c r="BR63" s="41">
        <f>'3. CF'!BR6+'2. P&amp;L'!BR86+'2. P&amp;L'!BR89+'2. P&amp;L'!BR94</f>
        <v>0</v>
      </c>
      <c r="BS63" s="41">
        <f>'3. CF'!BS6+'2. P&amp;L'!BS86+'2. P&amp;L'!BS89+'2. P&amp;L'!BS94</f>
        <v>0</v>
      </c>
      <c r="BT63" s="41">
        <f>'3. CF'!BT6+'2. P&amp;L'!BT86+'2. P&amp;L'!BT89+'2. P&amp;L'!BT94</f>
        <v>0</v>
      </c>
      <c r="BU63" s="41">
        <f>'3. CF'!BU6+'2. P&amp;L'!BU86+'2. P&amp;L'!BU89+'2. P&amp;L'!BU94</f>
        <v>0</v>
      </c>
    </row>
    <row r="64" spans="1:73" ht="15.6" thickBot="1" x14ac:dyDescent="0.4">
      <c r="A64" s="24"/>
      <c r="B64" s="148"/>
      <c r="C64" s="165"/>
      <c r="D64" s="165"/>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row>
    <row r="65" spans="1:73" ht="15.6" thickBot="1" x14ac:dyDescent="0.4"/>
    <row r="66" spans="1:73" s="2" customFormat="1" ht="13.8" x14ac:dyDescent="0.3">
      <c r="A66" s="133" t="s">
        <v>184</v>
      </c>
      <c r="B66" s="141"/>
      <c r="C66" s="166"/>
      <c r="D66" s="166"/>
      <c r="E66" s="134"/>
      <c r="F66" s="135"/>
      <c r="G66" s="135"/>
      <c r="H66" s="135"/>
      <c r="I66" s="135"/>
      <c r="J66" s="135"/>
      <c r="K66" s="135"/>
      <c r="L66" s="135"/>
      <c r="M66" s="135"/>
      <c r="N66" s="135"/>
      <c r="O66" s="135"/>
      <c r="P66" s="135"/>
      <c r="Q66" s="135"/>
      <c r="R66" s="135"/>
      <c r="S66" s="135"/>
      <c r="T66" s="135"/>
      <c r="U66" s="135"/>
      <c r="V66" s="135"/>
      <c r="W66" s="135"/>
      <c r="X66" s="135"/>
      <c r="Y66" s="135"/>
      <c r="Z66" s="135"/>
      <c r="AA66" s="135"/>
      <c r="AB66" s="135"/>
      <c r="AC66" s="135"/>
      <c r="AD66" s="135"/>
      <c r="AE66" s="135"/>
      <c r="AF66" s="135"/>
      <c r="AG66" s="135"/>
      <c r="AH66" s="135"/>
      <c r="AI66" s="135"/>
      <c r="AJ66" s="135"/>
      <c r="AK66" s="135"/>
      <c r="AL66" s="135"/>
      <c r="AM66" s="135"/>
      <c r="AN66" s="135"/>
      <c r="AO66" s="135"/>
      <c r="AP66" s="135"/>
      <c r="AQ66" s="135"/>
      <c r="AR66" s="135"/>
      <c r="AS66" s="135"/>
      <c r="AT66" s="135"/>
      <c r="AU66" s="135"/>
      <c r="AV66" s="135"/>
      <c r="AW66" s="135"/>
      <c r="AX66" s="135"/>
      <c r="AY66" s="135"/>
      <c r="AZ66" s="135"/>
      <c r="BA66" s="135"/>
      <c r="BB66" s="135"/>
      <c r="BC66" s="135"/>
      <c r="BD66" s="135"/>
      <c r="BE66" s="135"/>
      <c r="BF66" s="135"/>
      <c r="BG66" s="135"/>
      <c r="BH66" s="135"/>
      <c r="BI66" s="135"/>
      <c r="BJ66" s="135"/>
      <c r="BK66" s="135"/>
      <c r="BL66" s="135"/>
      <c r="BM66" s="135"/>
      <c r="BN66" s="135"/>
      <c r="BO66" s="135"/>
      <c r="BP66" s="135"/>
      <c r="BQ66" s="135"/>
      <c r="BR66" s="135"/>
      <c r="BS66" s="135"/>
      <c r="BT66" s="135"/>
      <c r="BU66" s="135"/>
    </row>
    <row r="67" spans="1:73" x14ac:dyDescent="0.35">
      <c r="A67" s="130"/>
      <c r="B67" s="147"/>
    </row>
    <row r="68" spans="1:73" s="2" customFormat="1" ht="28.2" x14ac:dyDescent="0.35">
      <c r="A68" s="48" t="str">
        <f>"Check dette 31/12/"&amp;'0. Guide'!$A$30</f>
        <v>Check dette 31/12/2025</v>
      </c>
      <c r="B68" s="143" t="s">
        <v>575</v>
      </c>
      <c r="C68" s="164"/>
      <c r="D68" s="164"/>
      <c r="E68" s="19" t="str">
        <f>IF(ABS('4. Bilan &amp; ratios'!I44+'4. Bilan &amp; ratios'!I45+'4. Bilan &amp; ratios'!I46+'4. Bilan &amp; ratios'!I47+'4. Bilan &amp; ratios'!I48+'4. Bilan &amp; ratios'!I49-SUM('6. Dette'!K5:K28)-SUM('6. Dette'!K83:K97))&lt;10^-1,"OK","CHECK")</f>
        <v>OK</v>
      </c>
      <c r="F68" s="50"/>
      <c r="G68" s="50"/>
      <c r="H68" s="50"/>
      <c r="I68" s="50"/>
      <c r="J68" s="50"/>
      <c r="K68" s="50"/>
      <c r="L68" s="50"/>
      <c r="M68" s="50"/>
      <c r="N68" s="50"/>
      <c r="O68" s="50"/>
      <c r="P68" s="50"/>
      <c r="Q68" s="50"/>
      <c r="R68" s="50"/>
      <c r="S68" s="50"/>
      <c r="T68" s="50"/>
      <c r="U68" s="50"/>
      <c r="V68" s="50"/>
      <c r="W68" s="50"/>
      <c r="X68" s="50"/>
      <c r="Y68" s="50"/>
      <c r="Z68" s="50"/>
      <c r="AA68" s="50"/>
      <c r="AB68" s="50"/>
      <c r="AC68" s="50"/>
      <c r="AD68" s="50"/>
      <c r="AE68" s="50"/>
      <c r="AF68" s="50"/>
      <c r="AG68" s="50"/>
      <c r="AH68" s="50"/>
      <c r="AI68" s="50"/>
      <c r="AJ68" s="50"/>
      <c r="AK68" s="50"/>
      <c r="AL68" s="50"/>
      <c r="AM68" s="50"/>
      <c r="AN68" s="50"/>
      <c r="AO68" s="50"/>
      <c r="AP68" s="50"/>
      <c r="AQ68" s="50"/>
      <c r="AR68" s="50"/>
      <c r="AS68" s="50"/>
      <c r="AT68" s="50"/>
      <c r="AU68" s="50"/>
      <c r="AV68" s="50"/>
      <c r="AW68" s="50"/>
      <c r="AX68" s="50"/>
      <c r="AY68" s="50"/>
      <c r="AZ68" s="50"/>
      <c r="BA68" s="50"/>
      <c r="BB68" s="50"/>
      <c r="BC68" s="50"/>
      <c r="BD68" s="50"/>
      <c r="BE68" s="50"/>
      <c r="BF68" s="50"/>
      <c r="BG68" s="50"/>
      <c r="BH68" s="50"/>
      <c r="BI68" s="50"/>
      <c r="BJ68" s="50"/>
      <c r="BK68" s="50"/>
      <c r="BL68" s="50"/>
      <c r="BM68" s="50"/>
      <c r="BN68" s="50"/>
      <c r="BO68" s="50"/>
      <c r="BP68" s="50"/>
      <c r="BQ68" s="50"/>
      <c r="BR68" s="50"/>
      <c r="BS68" s="50"/>
      <c r="BT68" s="50"/>
      <c r="BU68" s="50"/>
    </row>
    <row r="69" spans="1:73" ht="15.6" thickBot="1" x14ac:dyDescent="0.4">
      <c r="A69" s="24"/>
      <c r="B69" s="148"/>
      <c r="C69" s="165"/>
      <c r="D69" s="165"/>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row>
    <row r="70" spans="1:73" ht="15.6" thickBot="1" x14ac:dyDescent="0.4"/>
    <row r="71" spans="1:73" s="2" customFormat="1" x14ac:dyDescent="0.35">
      <c r="A71" s="35" t="s">
        <v>167</v>
      </c>
      <c r="B71" s="139"/>
      <c r="C71" s="167"/>
      <c r="D71" s="167"/>
      <c r="E71" s="33"/>
      <c r="F71" s="39"/>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c r="AF71" s="39"/>
      <c r="AG71" s="39"/>
      <c r="AH71" s="39"/>
      <c r="AI71" s="39"/>
      <c r="AJ71" s="39"/>
      <c r="AK71" s="39"/>
      <c r="AL71" s="39"/>
      <c r="AM71" s="39"/>
      <c r="AN71" s="39"/>
      <c r="AO71" s="39"/>
      <c r="AP71" s="39"/>
      <c r="AQ71" s="39"/>
      <c r="AR71" s="39"/>
      <c r="AS71" s="39"/>
      <c r="AT71" s="39"/>
      <c r="AU71" s="39"/>
      <c r="AV71" s="39"/>
      <c r="AW71" s="39"/>
      <c r="AX71" s="39"/>
      <c r="AY71" s="39"/>
      <c r="AZ71" s="39"/>
      <c r="BA71" s="39"/>
      <c r="BB71" s="39"/>
      <c r="BC71" s="39"/>
      <c r="BD71" s="39"/>
      <c r="BE71" s="39"/>
      <c r="BF71" s="39"/>
      <c r="BG71" s="39"/>
      <c r="BH71" s="39"/>
      <c r="BI71" s="39"/>
      <c r="BJ71" s="39"/>
      <c r="BK71" s="39"/>
      <c r="BL71" s="39"/>
      <c r="BM71" s="39"/>
      <c r="BN71" s="39"/>
      <c r="BO71" s="39"/>
      <c r="BP71" s="39"/>
      <c r="BQ71" s="39"/>
      <c r="BR71" s="39"/>
      <c r="BS71" s="39"/>
      <c r="BT71" s="39"/>
      <c r="BU71" s="39"/>
    </row>
    <row r="72" spans="1:73" x14ac:dyDescent="0.35">
      <c r="A72" s="130"/>
      <c r="B72" s="147"/>
    </row>
    <row r="73" spans="1:73" s="2" customFormat="1" ht="30" x14ac:dyDescent="0.35">
      <c r="A73" s="36" t="s">
        <v>399</v>
      </c>
      <c r="B73" s="140" t="s">
        <v>204</v>
      </c>
      <c r="C73" s="168"/>
      <c r="D73" s="168"/>
      <c r="E73" s="19" t="str">
        <f>IF(ABS(SUM(I73:BU73))&lt;10^-1, "OK", "CHECK")</f>
        <v>OK</v>
      </c>
      <c r="F73" s="41"/>
      <c r="G73" s="41" t="str">
        <f>IF(G$7&lt;=YEAR('1. Info'!$D$33),'3. CF'!G37-'4. Bilan &amp; ratios'!G22,"")</f>
        <v/>
      </c>
      <c r="H73" s="41"/>
      <c r="I73" s="41" t="str">
        <f>IF(I$7&lt;=YEAR('1. Info'!$D$33),'3. CF'!I37-'4. Bilan &amp; ratios'!I22,"")</f>
        <v/>
      </c>
      <c r="J73" s="41" t="str">
        <f>IF(J$7&lt;=YEAR('1. Info'!$D$33),'3. CF'!J37-'4. Bilan &amp; ratios'!J22,"")</f>
        <v/>
      </c>
      <c r="K73" s="41" t="str">
        <f>IF(K$7&lt;=YEAR('1. Info'!$D$33),'3. CF'!K37-'4. Bilan &amp; ratios'!K22,"")</f>
        <v/>
      </c>
      <c r="L73" s="41" t="str">
        <f>IF(L$7&lt;=YEAR('1. Info'!$D$33),'3. CF'!L37-'4. Bilan &amp; ratios'!L22,"")</f>
        <v/>
      </c>
      <c r="M73" s="41" t="str">
        <f>IF(M$7&lt;=YEAR('1. Info'!$D$33),'3. CF'!M37-'4. Bilan &amp; ratios'!M22,"")</f>
        <v/>
      </c>
      <c r="N73" s="41" t="str">
        <f>IF(N$7&lt;=YEAR('1. Info'!$D$33),'3. CF'!N37-'4. Bilan &amp; ratios'!N22,"")</f>
        <v/>
      </c>
      <c r="O73" s="41" t="str">
        <f>IF(O$7&lt;=YEAR('1. Info'!$D$33),'3. CF'!O37-'4. Bilan &amp; ratios'!O22,"")</f>
        <v/>
      </c>
      <c r="P73" s="41" t="str">
        <f>IF(P$7&lt;=YEAR('1. Info'!$D$33),'3. CF'!P37-'4. Bilan &amp; ratios'!P22,"")</f>
        <v/>
      </c>
      <c r="Q73" s="41" t="str">
        <f>IF(Q$7&lt;=YEAR('1. Info'!$D$33),'3. CF'!Q37-'4. Bilan &amp; ratios'!Q22,"")</f>
        <v/>
      </c>
      <c r="R73" s="41" t="str">
        <f>IF(R$7&lt;=YEAR('1. Info'!$D$33),'3. CF'!R37-'4. Bilan &amp; ratios'!R22,"")</f>
        <v/>
      </c>
      <c r="S73" s="41" t="str">
        <f>IF(S$7&lt;=YEAR('1. Info'!$D$33),'3. CF'!S37-'4. Bilan &amp; ratios'!S22,"")</f>
        <v/>
      </c>
      <c r="T73" s="41" t="str">
        <f>IF(T$7&lt;=YEAR('1. Info'!$D$33),'3. CF'!T37-'4. Bilan &amp; ratios'!T22,"")</f>
        <v/>
      </c>
      <c r="U73" s="41" t="str">
        <f>IF(U$7&lt;=YEAR('1. Info'!$D$33),'3. CF'!U37-'4. Bilan &amp; ratios'!U22,"")</f>
        <v/>
      </c>
      <c r="V73" s="41" t="str">
        <f>IF(V$7&lt;=YEAR('1. Info'!$D$33),'3. CF'!V37-'4. Bilan &amp; ratios'!V22,"")</f>
        <v/>
      </c>
      <c r="W73" s="41" t="str">
        <f>IF(W$7&lt;=YEAR('1. Info'!$D$33),'3. CF'!W37-'4. Bilan &amp; ratios'!W22,"")</f>
        <v/>
      </c>
      <c r="X73" s="41" t="str">
        <f>IF(X$7&lt;=YEAR('1. Info'!$D$33),'3. CF'!X37-'4. Bilan &amp; ratios'!X22,"")</f>
        <v/>
      </c>
      <c r="Y73" s="41" t="str">
        <f>IF(Y$7&lt;=YEAR('1. Info'!$D$33),'3. CF'!Y37-'4. Bilan &amp; ratios'!Y22,"")</f>
        <v/>
      </c>
      <c r="Z73" s="41" t="str">
        <f>IF(Z$7&lt;=YEAR('1. Info'!$D$33),'3. CF'!Z37-'4. Bilan &amp; ratios'!Z22,"")</f>
        <v/>
      </c>
      <c r="AA73" s="41" t="str">
        <f>IF(AA$7&lt;=YEAR('1. Info'!$D$33),'3. CF'!AA37-'4. Bilan &amp; ratios'!AA22,"")</f>
        <v/>
      </c>
      <c r="AB73" s="41" t="str">
        <f>IF(AB$7&lt;=YEAR('1. Info'!$D$33),'3. CF'!AB37-'4. Bilan &amp; ratios'!AB22,"")</f>
        <v/>
      </c>
      <c r="AC73" s="41" t="str">
        <f>IF(AC$7&lt;=YEAR('1. Info'!$D$33),'3. CF'!AC37-'4. Bilan &amp; ratios'!AC22,"")</f>
        <v/>
      </c>
      <c r="AD73" s="41" t="str">
        <f>IF(AD$7&lt;=YEAR('1. Info'!$D$33),'3. CF'!AD37-'4. Bilan &amp; ratios'!AD22,"")</f>
        <v/>
      </c>
      <c r="AE73" s="41" t="str">
        <f>IF(AE$7&lt;=YEAR('1. Info'!$D$33),'3. CF'!AE37-'4. Bilan &amp; ratios'!AE22,"")</f>
        <v/>
      </c>
      <c r="AF73" s="41" t="str">
        <f>IF(AF$7&lt;=YEAR('1. Info'!$D$33),'3. CF'!AF37-'4. Bilan &amp; ratios'!AF22,"")</f>
        <v/>
      </c>
      <c r="AG73" s="41" t="str">
        <f>IF(AG$7&lt;=YEAR('1. Info'!$D$33),'3. CF'!AG37-'4. Bilan &amp; ratios'!AG22,"")</f>
        <v/>
      </c>
      <c r="AH73" s="41" t="str">
        <f>IF(AH$7&lt;=YEAR('1. Info'!$D$33),'3. CF'!AH37-'4. Bilan &amp; ratios'!AH22,"")</f>
        <v/>
      </c>
      <c r="AI73" s="41" t="str">
        <f>IF(AI$7&lt;=YEAR('1. Info'!$D$33),'3. CF'!AI37-'4. Bilan &amp; ratios'!AI22,"")</f>
        <v/>
      </c>
      <c r="AJ73" s="41" t="str">
        <f>IF(AJ$7&lt;=YEAR('1. Info'!$D$33),'3. CF'!AJ37-'4. Bilan &amp; ratios'!AJ22,"")</f>
        <v/>
      </c>
      <c r="AK73" s="41" t="str">
        <f>IF(AK$7&lt;=YEAR('1. Info'!$D$33),'3. CF'!AK37-'4. Bilan &amp; ratios'!AK22,"")</f>
        <v/>
      </c>
      <c r="AL73" s="41" t="str">
        <f>IF(AL$7&lt;=YEAR('1. Info'!$D$33),'3. CF'!AL37-'4. Bilan &amp; ratios'!AL22,"")</f>
        <v/>
      </c>
      <c r="AM73" s="41" t="str">
        <f>IF(AM$7&lt;=YEAR('1. Info'!$D$33),'3. CF'!AM37-'4. Bilan &amp; ratios'!AM22,"")</f>
        <v/>
      </c>
      <c r="AN73" s="41" t="str">
        <f>IF(AN$7&lt;=YEAR('1. Info'!$D$33),'3. CF'!AN37-'4. Bilan &amp; ratios'!AN22,"")</f>
        <v/>
      </c>
      <c r="AO73" s="41" t="str">
        <f>IF(AO$7&lt;=YEAR('1. Info'!$D$33),'3. CF'!AO37-'4. Bilan &amp; ratios'!AO22,"")</f>
        <v/>
      </c>
      <c r="AP73" s="41" t="str">
        <f>IF(AP$7&lt;=YEAR('1. Info'!$D$33),'3. CF'!AP37-'4. Bilan &amp; ratios'!AP22,"")</f>
        <v/>
      </c>
      <c r="AQ73" s="41" t="str">
        <f>IF(AQ$7&lt;=YEAR('1. Info'!$D$33),'3. CF'!AQ37-'4. Bilan &amp; ratios'!AQ22,"")</f>
        <v/>
      </c>
      <c r="AR73" s="41" t="str">
        <f>IF(AR$7&lt;=YEAR('1. Info'!$D$33),'3. CF'!AR37-'4. Bilan &amp; ratios'!AR22,"")</f>
        <v/>
      </c>
      <c r="AS73" s="41" t="str">
        <f>IF(AS$7&lt;=YEAR('1. Info'!$D$33),'3. CF'!AS37-'4. Bilan &amp; ratios'!AS22,"")</f>
        <v/>
      </c>
      <c r="AT73" s="41" t="str">
        <f>IF(AT$7&lt;=YEAR('1. Info'!$D$33),'3. CF'!AT37-'4. Bilan &amp; ratios'!AT22,"")</f>
        <v/>
      </c>
      <c r="AU73" s="41" t="str">
        <f>IF(AU$7&lt;=YEAR('1. Info'!$D$33),'3. CF'!AU37-'4. Bilan &amp; ratios'!AU22,"")</f>
        <v/>
      </c>
      <c r="AV73" s="41" t="str">
        <f>IF(AV$7&lt;=YEAR('1. Info'!$D$33),'3. CF'!AV37-'4. Bilan &amp; ratios'!AV22,"")</f>
        <v/>
      </c>
      <c r="AW73" s="41" t="str">
        <f>IF(AW$7&lt;=YEAR('1. Info'!$D$33),'3. CF'!AW37-'4. Bilan &amp; ratios'!AW22,"")</f>
        <v/>
      </c>
      <c r="AX73" s="41" t="str">
        <f>IF(AX$7&lt;=YEAR('1. Info'!$D$33),'3. CF'!AX37-'4. Bilan &amp; ratios'!AX22,"")</f>
        <v/>
      </c>
      <c r="AY73" s="41" t="str">
        <f>IF(AY$7&lt;=YEAR('1. Info'!$D$33),'3. CF'!AY37-'4. Bilan &amp; ratios'!AY22,"")</f>
        <v/>
      </c>
      <c r="AZ73" s="41" t="str">
        <f>IF(AZ$7&lt;=YEAR('1. Info'!$D$33),'3. CF'!AZ37-'4. Bilan &amp; ratios'!AZ22,"")</f>
        <v/>
      </c>
      <c r="BA73" s="41" t="str">
        <f>IF(BA$7&lt;=YEAR('1. Info'!$D$33),'3. CF'!BA37-'4. Bilan &amp; ratios'!BA22,"")</f>
        <v/>
      </c>
      <c r="BB73" s="41" t="str">
        <f>IF(BB$7&lt;=YEAR('1. Info'!$D$33),'3. CF'!BB37-'4. Bilan &amp; ratios'!BB22,"")</f>
        <v/>
      </c>
      <c r="BC73" s="41" t="str">
        <f>IF(BC$7&lt;=YEAR('1. Info'!$D$33),'3. CF'!BC37-'4. Bilan &amp; ratios'!BC22,"")</f>
        <v/>
      </c>
      <c r="BD73" s="41" t="str">
        <f>IF(BD$7&lt;=YEAR('1. Info'!$D$33),'3. CF'!BD37-'4. Bilan &amp; ratios'!BD22,"")</f>
        <v/>
      </c>
      <c r="BE73" s="41" t="str">
        <f>IF(BE$7&lt;=YEAR('1. Info'!$D$33),'3. CF'!BE37-'4. Bilan &amp; ratios'!BE22,"")</f>
        <v/>
      </c>
      <c r="BF73" s="41" t="str">
        <f>IF(BF$7&lt;=YEAR('1. Info'!$D$33),'3. CF'!BF37-'4. Bilan &amp; ratios'!BF22,"")</f>
        <v/>
      </c>
      <c r="BG73" s="41" t="str">
        <f>IF(BG$7&lt;=YEAR('1. Info'!$D$33),'3. CF'!BG37-'4. Bilan &amp; ratios'!BG22,"")</f>
        <v/>
      </c>
      <c r="BH73" s="41" t="str">
        <f>IF(BH$7&lt;=YEAR('1. Info'!$D$33),'3. CF'!BH37-'4. Bilan &amp; ratios'!BH22,"")</f>
        <v/>
      </c>
      <c r="BI73" s="41" t="str">
        <f>IF(BI$7&lt;=YEAR('1. Info'!$D$33),'3. CF'!BI37-'4. Bilan &amp; ratios'!BI22,"")</f>
        <v/>
      </c>
      <c r="BJ73" s="41" t="str">
        <f>IF(BJ$7&lt;=YEAR('1. Info'!$D$33),'3. CF'!BJ37-'4. Bilan &amp; ratios'!BJ22,"")</f>
        <v/>
      </c>
      <c r="BK73" s="41" t="str">
        <f>IF(BK$7&lt;=YEAR('1. Info'!$D$33),'3. CF'!BK37-'4. Bilan &amp; ratios'!BK22,"")</f>
        <v/>
      </c>
      <c r="BL73" s="41" t="str">
        <f>IF(BL$7&lt;=YEAR('1. Info'!$D$33),'3. CF'!BL37-'4. Bilan &amp; ratios'!BL22,"")</f>
        <v/>
      </c>
      <c r="BM73" s="41" t="str">
        <f>IF(BM$7&lt;=YEAR('1. Info'!$D$33),'3. CF'!BM37-'4. Bilan &amp; ratios'!BM22,"")</f>
        <v/>
      </c>
      <c r="BN73" s="41" t="str">
        <f>IF(BN$7&lt;=YEAR('1. Info'!$D$33),'3. CF'!BN37-'4. Bilan &amp; ratios'!BN22,"")</f>
        <v/>
      </c>
      <c r="BO73" s="41" t="str">
        <f>IF(BO$7&lt;=YEAR('1. Info'!$D$33),'3. CF'!BO37-'4. Bilan &amp; ratios'!BO22,"")</f>
        <v/>
      </c>
      <c r="BP73" s="41" t="str">
        <f>IF(BP$7&lt;=YEAR('1. Info'!$D$33),'3. CF'!BP37-'4. Bilan &amp; ratios'!BP22,"")</f>
        <v/>
      </c>
      <c r="BQ73" s="41" t="str">
        <f>IF(BQ$7&lt;=YEAR('1. Info'!$D$33),'3. CF'!BQ37-'4. Bilan &amp; ratios'!BQ22,"")</f>
        <v/>
      </c>
      <c r="BR73" s="41" t="str">
        <f>IF(BR$7&lt;=YEAR('1. Info'!$D$33),'3. CF'!BR37-'4. Bilan &amp; ratios'!BR22,"")</f>
        <v/>
      </c>
      <c r="BS73" s="41" t="str">
        <f>IF(BS$7&lt;=YEAR('1. Info'!$D$33),'3. CF'!BS37-'4. Bilan &amp; ratios'!BS22,"")</f>
        <v/>
      </c>
      <c r="BT73" s="41" t="str">
        <f>IF(BT$7&lt;=YEAR('1. Info'!$D$33),'3. CF'!BT37-'4. Bilan &amp; ratios'!BT22,"")</f>
        <v/>
      </c>
      <c r="BU73" s="41" t="str">
        <f>IF(BU$7&lt;=YEAR('1. Info'!$D$33),'3. CF'!BU37-'4. Bilan &amp; ratios'!BU22,"")</f>
        <v/>
      </c>
    </row>
    <row r="74" spans="1:73" x14ac:dyDescent="0.35">
      <c r="A74" s="130"/>
      <c r="B74" s="147"/>
    </row>
    <row r="75" spans="1:73" x14ac:dyDescent="0.35">
      <c r="A75" s="130"/>
      <c r="B75" s="147"/>
    </row>
    <row r="76" spans="1:73" s="830" customFormat="1" x14ac:dyDescent="0.35">
      <c r="A76" s="37" t="s">
        <v>397</v>
      </c>
      <c r="B76" s="142"/>
      <c r="C76" s="163"/>
      <c r="D76" s="163"/>
      <c r="E76" s="34"/>
      <c r="F76" s="41"/>
      <c r="G76" s="41"/>
      <c r="H76" s="41"/>
      <c r="I76" s="838">
        <f>('4. Bilan &amp; ratios'!I8+'4. Bilan &amp; ratios'!I9-'4. Bilan &amp; ratios'!I10)</f>
        <v>0</v>
      </c>
      <c r="J76" s="838">
        <f>('4. Bilan &amp; ratios'!J8+'4. Bilan &amp; ratios'!J9-'4. Bilan &amp; ratios'!J10)</f>
        <v>0</v>
      </c>
      <c r="K76" s="838">
        <f>('4. Bilan &amp; ratios'!K8+'4. Bilan &amp; ratios'!K9-'4. Bilan &amp; ratios'!K10)</f>
        <v>0</v>
      </c>
      <c r="L76" s="838">
        <f>('4. Bilan &amp; ratios'!L8+'4. Bilan &amp; ratios'!L9-'4. Bilan &amp; ratios'!L10)</f>
        <v>0</v>
      </c>
      <c r="M76" s="838">
        <f>('4. Bilan &amp; ratios'!M8+'4. Bilan &amp; ratios'!M9-'4. Bilan &amp; ratios'!M10)</f>
        <v>0</v>
      </c>
      <c r="N76" s="838">
        <f>('4. Bilan &amp; ratios'!N8+'4. Bilan &amp; ratios'!N9-'4. Bilan &amp; ratios'!N10)</f>
        <v>0</v>
      </c>
      <c r="O76" s="838">
        <f>('4. Bilan &amp; ratios'!O8+'4. Bilan &amp; ratios'!O9-'4. Bilan &amp; ratios'!O10)</f>
        <v>0</v>
      </c>
      <c r="P76" s="838">
        <f>('4. Bilan &amp; ratios'!P8+'4. Bilan &amp; ratios'!P9-'4. Bilan &amp; ratios'!P10)</f>
        <v>0</v>
      </c>
      <c r="Q76" s="838">
        <f>('4. Bilan &amp; ratios'!Q8+'4. Bilan &amp; ratios'!Q9-'4. Bilan &amp; ratios'!Q10)</f>
        <v>0</v>
      </c>
      <c r="R76" s="838">
        <f>('4. Bilan &amp; ratios'!R8+'4. Bilan &amp; ratios'!R9-'4. Bilan &amp; ratios'!R10)</f>
        <v>0</v>
      </c>
      <c r="S76" s="838">
        <f>('4. Bilan &amp; ratios'!S8+'4. Bilan &amp; ratios'!S9-'4. Bilan &amp; ratios'!S10)</f>
        <v>0</v>
      </c>
      <c r="T76" s="838">
        <f>('4. Bilan &amp; ratios'!T8+'4. Bilan &amp; ratios'!T9-'4. Bilan &amp; ratios'!T10)</f>
        <v>0</v>
      </c>
      <c r="U76" s="838">
        <f>('4. Bilan &amp; ratios'!U8+'4. Bilan &amp; ratios'!U9-'4. Bilan &amp; ratios'!U10)</f>
        <v>0</v>
      </c>
      <c r="V76" s="838">
        <f>('4. Bilan &amp; ratios'!V8+'4. Bilan &amp; ratios'!V9-'4. Bilan &amp; ratios'!V10)</f>
        <v>0</v>
      </c>
      <c r="W76" s="838">
        <f>('4. Bilan &amp; ratios'!W8+'4. Bilan &amp; ratios'!W9-'4. Bilan &amp; ratios'!W10)</f>
        <v>0</v>
      </c>
      <c r="X76" s="838">
        <f>('4. Bilan &amp; ratios'!X8+'4. Bilan &amp; ratios'!X9-'4. Bilan &amp; ratios'!X10)</f>
        <v>0</v>
      </c>
      <c r="Y76" s="838">
        <f>('4. Bilan &amp; ratios'!Y8+'4. Bilan &amp; ratios'!Y9-'4. Bilan &amp; ratios'!Y10)</f>
        <v>0</v>
      </c>
      <c r="Z76" s="838">
        <f>('4. Bilan &amp; ratios'!Z8+'4. Bilan &amp; ratios'!Z9-'4. Bilan &amp; ratios'!Z10)</f>
        <v>0</v>
      </c>
      <c r="AA76" s="838">
        <f>('4. Bilan &amp; ratios'!AA8+'4. Bilan &amp; ratios'!AA9-'4. Bilan &amp; ratios'!AA10)</f>
        <v>0</v>
      </c>
      <c r="AB76" s="838">
        <f>('4. Bilan &amp; ratios'!AB8+'4. Bilan &amp; ratios'!AB9-'4. Bilan &amp; ratios'!AB10)</f>
        <v>0</v>
      </c>
      <c r="AC76" s="838">
        <f>('4. Bilan &amp; ratios'!AC8+'4. Bilan &amp; ratios'!AC9-'4. Bilan &amp; ratios'!AC10)</f>
        <v>0</v>
      </c>
      <c r="AD76" s="838">
        <f>('4. Bilan &amp; ratios'!AD8+'4. Bilan &amp; ratios'!AD9-'4. Bilan &amp; ratios'!AD10)</f>
        <v>0</v>
      </c>
      <c r="AE76" s="838">
        <f>('4. Bilan &amp; ratios'!AE8+'4. Bilan &amp; ratios'!AE9-'4. Bilan &amp; ratios'!AE10)</f>
        <v>0</v>
      </c>
      <c r="AF76" s="838">
        <f>('4. Bilan &amp; ratios'!AF8+'4. Bilan &amp; ratios'!AF9-'4. Bilan &amp; ratios'!AF10)</f>
        <v>0</v>
      </c>
      <c r="AG76" s="838">
        <f>('4. Bilan &amp; ratios'!AG8+'4. Bilan &amp; ratios'!AG9-'4. Bilan &amp; ratios'!AG10)</f>
        <v>0</v>
      </c>
      <c r="AH76" s="838">
        <f>('4. Bilan &amp; ratios'!AH8+'4. Bilan &amp; ratios'!AH9-'4. Bilan &amp; ratios'!AH10)</f>
        <v>0</v>
      </c>
      <c r="AI76" s="838">
        <f>('4. Bilan &amp; ratios'!AI8+'4. Bilan &amp; ratios'!AI9-'4. Bilan &amp; ratios'!AI10)</f>
        <v>0</v>
      </c>
      <c r="AJ76" s="838">
        <f>('4. Bilan &amp; ratios'!AJ8+'4. Bilan &amp; ratios'!AJ9-'4. Bilan &amp; ratios'!AJ10)</f>
        <v>0</v>
      </c>
      <c r="AK76" s="838">
        <f>('4. Bilan &amp; ratios'!AK8+'4. Bilan &amp; ratios'!AK9-'4. Bilan &amp; ratios'!AK10)</f>
        <v>0</v>
      </c>
      <c r="AL76" s="838">
        <f>('4. Bilan &amp; ratios'!AL8+'4. Bilan &amp; ratios'!AL9-'4. Bilan &amp; ratios'!AL10)</f>
        <v>0</v>
      </c>
      <c r="AM76" s="838">
        <f>('4. Bilan &amp; ratios'!AM8+'4. Bilan &amp; ratios'!AM9-'4. Bilan &amp; ratios'!AM10)</f>
        <v>0</v>
      </c>
      <c r="AN76" s="838">
        <f>('4. Bilan &amp; ratios'!AN8+'4. Bilan &amp; ratios'!AN9-'4. Bilan &amp; ratios'!AN10)</f>
        <v>0</v>
      </c>
      <c r="AO76" s="838">
        <f>('4. Bilan &amp; ratios'!AO8+'4. Bilan &amp; ratios'!AO9-'4. Bilan &amp; ratios'!AO10)</f>
        <v>0</v>
      </c>
      <c r="AP76" s="838">
        <f>('4. Bilan &amp; ratios'!AP8+'4. Bilan &amp; ratios'!AP9-'4. Bilan &amp; ratios'!AP10)</f>
        <v>0</v>
      </c>
      <c r="AQ76" s="838">
        <f>('4. Bilan &amp; ratios'!AQ8+'4. Bilan &amp; ratios'!AQ9-'4. Bilan &amp; ratios'!AQ10)</f>
        <v>0</v>
      </c>
      <c r="AR76" s="838">
        <f>('4. Bilan &amp; ratios'!AR8+'4. Bilan &amp; ratios'!AR9-'4. Bilan &amp; ratios'!AR10)</f>
        <v>0</v>
      </c>
      <c r="AS76" s="838">
        <f>('4. Bilan &amp; ratios'!AS8+'4. Bilan &amp; ratios'!AS9-'4. Bilan &amp; ratios'!AS10)</f>
        <v>0</v>
      </c>
      <c r="AT76" s="838">
        <f>('4. Bilan &amp; ratios'!AT8+'4. Bilan &amp; ratios'!AT9-'4. Bilan &amp; ratios'!AT10)</f>
        <v>0</v>
      </c>
      <c r="AU76" s="838">
        <f>('4. Bilan &amp; ratios'!AU8+'4. Bilan &amp; ratios'!AU9-'4. Bilan &amp; ratios'!AU10)</f>
        <v>0</v>
      </c>
      <c r="AV76" s="838">
        <f>('4. Bilan &amp; ratios'!AV8+'4. Bilan &amp; ratios'!AV9-'4. Bilan &amp; ratios'!AV10)</f>
        <v>0</v>
      </c>
      <c r="AW76" s="838">
        <f>('4. Bilan &amp; ratios'!AW8+'4. Bilan &amp; ratios'!AW9-'4. Bilan &amp; ratios'!AW10)</f>
        <v>0</v>
      </c>
      <c r="AX76" s="838">
        <f>('4. Bilan &amp; ratios'!AX8+'4. Bilan &amp; ratios'!AX9-'4. Bilan &amp; ratios'!AX10)</f>
        <v>0</v>
      </c>
      <c r="AY76" s="838">
        <f>('4. Bilan &amp; ratios'!AY8+'4. Bilan &amp; ratios'!AY9-'4. Bilan &amp; ratios'!AY10)</f>
        <v>0</v>
      </c>
      <c r="AZ76" s="838">
        <f>('4. Bilan &amp; ratios'!AZ8+'4. Bilan &amp; ratios'!AZ9-'4. Bilan &amp; ratios'!AZ10)</f>
        <v>0</v>
      </c>
      <c r="BA76" s="838">
        <f>('4. Bilan &amp; ratios'!BA8+'4. Bilan &amp; ratios'!BA9-'4. Bilan &amp; ratios'!BA10)</f>
        <v>0</v>
      </c>
      <c r="BB76" s="838">
        <f>('4. Bilan &amp; ratios'!BB8+'4. Bilan &amp; ratios'!BB9-'4. Bilan &amp; ratios'!BB10)</f>
        <v>0</v>
      </c>
      <c r="BC76" s="838">
        <f>('4. Bilan &amp; ratios'!BC8+'4. Bilan &amp; ratios'!BC9-'4. Bilan &amp; ratios'!BC10)</f>
        <v>0</v>
      </c>
      <c r="BD76" s="838">
        <f>('4. Bilan &amp; ratios'!BD8+'4. Bilan &amp; ratios'!BD9-'4. Bilan &amp; ratios'!BD10)</f>
        <v>0</v>
      </c>
      <c r="BE76" s="838">
        <f>('4. Bilan &amp; ratios'!BE8+'4. Bilan &amp; ratios'!BE9-'4. Bilan &amp; ratios'!BE10)</f>
        <v>0</v>
      </c>
      <c r="BF76" s="838">
        <f>('4. Bilan &amp; ratios'!BF8+'4. Bilan &amp; ratios'!BF9-'4. Bilan &amp; ratios'!BF10)</f>
        <v>0</v>
      </c>
      <c r="BG76" s="838">
        <f>('4. Bilan &amp; ratios'!BG8+'4. Bilan &amp; ratios'!BG9-'4. Bilan &amp; ratios'!BG10)</f>
        <v>0</v>
      </c>
      <c r="BH76" s="838">
        <f>('4. Bilan &amp; ratios'!BH8+'4. Bilan &amp; ratios'!BH9-'4. Bilan &amp; ratios'!BH10)</f>
        <v>0</v>
      </c>
      <c r="BI76" s="838">
        <f>('4. Bilan &amp; ratios'!BI8+'4. Bilan &amp; ratios'!BI9-'4. Bilan &amp; ratios'!BI10)</f>
        <v>0</v>
      </c>
      <c r="BJ76" s="838">
        <f>('4. Bilan &amp; ratios'!BJ8+'4. Bilan &amp; ratios'!BJ9-'4. Bilan &amp; ratios'!BJ10)</f>
        <v>0</v>
      </c>
      <c r="BK76" s="838">
        <f>('4. Bilan &amp; ratios'!BK8+'4. Bilan &amp; ratios'!BK9-'4. Bilan &amp; ratios'!BK10)</f>
        <v>0</v>
      </c>
      <c r="BL76" s="838">
        <f>('4. Bilan &amp; ratios'!BL8+'4. Bilan &amp; ratios'!BL9-'4. Bilan &amp; ratios'!BL10)</f>
        <v>0</v>
      </c>
      <c r="BM76" s="838">
        <f>('4. Bilan &amp; ratios'!BM8+'4. Bilan &amp; ratios'!BM9-'4. Bilan &amp; ratios'!BM10)</f>
        <v>0</v>
      </c>
      <c r="BN76" s="838">
        <f>('4. Bilan &amp; ratios'!BN8+'4. Bilan &amp; ratios'!BN9-'4. Bilan &amp; ratios'!BN10)</f>
        <v>0</v>
      </c>
      <c r="BO76" s="838">
        <f>('4. Bilan &amp; ratios'!BO8+'4. Bilan &amp; ratios'!BO9-'4. Bilan &amp; ratios'!BO10)</f>
        <v>0</v>
      </c>
      <c r="BP76" s="838">
        <f>('4. Bilan &amp; ratios'!BP8+'4. Bilan &amp; ratios'!BP9-'4. Bilan &amp; ratios'!BP10)</f>
        <v>0</v>
      </c>
      <c r="BQ76" s="838">
        <f>('4. Bilan &amp; ratios'!BQ8+'4. Bilan &amp; ratios'!BQ9-'4. Bilan &amp; ratios'!BQ10)</f>
        <v>0</v>
      </c>
      <c r="BR76" s="838">
        <f>('4. Bilan &amp; ratios'!BR8+'4. Bilan &amp; ratios'!BR9-'4. Bilan &amp; ratios'!BR10)</f>
        <v>0</v>
      </c>
      <c r="BS76" s="838">
        <f>('4. Bilan &amp; ratios'!BS8+'4. Bilan &amp; ratios'!BS9-'4. Bilan &amp; ratios'!BS10)</f>
        <v>0</v>
      </c>
      <c r="BT76" s="838">
        <f>('4. Bilan &amp; ratios'!BT8+'4. Bilan &amp; ratios'!BT9-'4. Bilan &amp; ratios'!BT10)</f>
        <v>0</v>
      </c>
      <c r="BU76" s="838">
        <f>('4. Bilan &amp; ratios'!BU8+'4. Bilan &amp; ratios'!BU9-'4. Bilan &amp; ratios'!BU10)</f>
        <v>0</v>
      </c>
    </row>
    <row r="77" spans="1:73" s="2" customFormat="1" ht="45" x14ac:dyDescent="0.35">
      <c r="A77" s="37" t="s">
        <v>398</v>
      </c>
      <c r="B77" s="140" t="s">
        <v>565</v>
      </c>
      <c r="C77" s="168"/>
      <c r="D77" s="168"/>
      <c r="E77" s="168"/>
      <c r="F77" s="50"/>
      <c r="G77" s="50"/>
      <c r="H77" s="50"/>
      <c r="I77" s="50"/>
      <c r="J77" s="50"/>
      <c r="K77" s="50"/>
      <c r="L77" s="50"/>
      <c r="M77" s="50"/>
      <c r="N77" s="50"/>
      <c r="O77" s="50"/>
      <c r="P77" s="50"/>
      <c r="Q77" s="50"/>
      <c r="R77" s="50"/>
      <c r="S77" s="50"/>
      <c r="T77" s="50"/>
      <c r="U77" s="50"/>
      <c r="V77" s="50"/>
      <c r="W77" s="50"/>
      <c r="X77" s="50"/>
      <c r="Y77" s="50"/>
      <c r="Z77" s="50"/>
      <c r="AA77" s="50"/>
      <c r="AB77" s="50"/>
      <c r="AC77" s="50"/>
      <c r="AD77" s="50"/>
      <c r="AE77" s="50"/>
      <c r="AF77" s="50"/>
      <c r="AG77" s="50"/>
      <c r="AH77" s="50"/>
      <c r="AI77" s="50"/>
      <c r="AJ77" s="50"/>
      <c r="AK77" s="50"/>
      <c r="AL77" s="50"/>
      <c r="AM77" s="50"/>
      <c r="AN77" s="50"/>
      <c r="AO77" s="50"/>
      <c r="AP77" s="50"/>
      <c r="AQ77" s="50"/>
      <c r="AR77" s="50"/>
      <c r="AS77" s="50"/>
      <c r="AT77" s="50"/>
      <c r="AU77" s="50"/>
      <c r="AV77" s="50"/>
      <c r="AW77" s="50"/>
      <c r="AX77" s="50"/>
      <c r="AY77" s="50"/>
      <c r="AZ77" s="50"/>
      <c r="BA77" s="50"/>
      <c r="BB77" s="50"/>
      <c r="BC77" s="50"/>
      <c r="BD77" s="50"/>
      <c r="BE77" s="50"/>
      <c r="BF77" s="50"/>
      <c r="BG77" s="50"/>
      <c r="BH77" s="50"/>
      <c r="BI77" s="50"/>
      <c r="BJ77" s="50"/>
      <c r="BK77" s="50"/>
      <c r="BL77" s="50"/>
      <c r="BM77" s="50"/>
      <c r="BN77" s="50"/>
      <c r="BO77" s="50"/>
      <c r="BP77" s="50"/>
      <c r="BQ77" s="50"/>
      <c r="BR77" s="50"/>
      <c r="BS77" s="50"/>
      <c r="BT77" s="50"/>
      <c r="BU77" s="50"/>
    </row>
    <row r="78" spans="1:73" s="2" customFormat="1" x14ac:dyDescent="0.35">
      <c r="A78" s="522" t="s">
        <v>463</v>
      </c>
      <c r="B78" s="140"/>
      <c r="C78" s="168"/>
      <c r="D78" s="168"/>
      <c r="E78" s="19" t="str">
        <f>IF(ABS(SUM(J78:BU78))&lt;5*10^-1, "OK", "CHECK")</f>
        <v>OK</v>
      </c>
      <c r="F78" s="50"/>
      <c r="G78" s="50"/>
      <c r="H78" s="50"/>
      <c r="I78" s="50"/>
      <c r="J78" s="50" t="str">
        <f>IF(J$7&lt;=YEAR('1. Info'!$D$33),(J76-I76)-('2. P&amp;L'!J$86+ABS('5. Investissements'!J$96)),"")</f>
        <v/>
      </c>
      <c r="K78" s="50" t="str">
        <f>IF(K$7&lt;=YEAR('1. Info'!$D$33),(K76-J76)-('2. P&amp;L'!K$86+ABS('5. Investissements'!K$96)),"")</f>
        <v/>
      </c>
      <c r="L78" s="50" t="str">
        <f>IF(L$7&lt;=YEAR('1. Info'!$D$33),(L76-K76)-('2. P&amp;L'!L$86+ABS('5. Investissements'!L$96)),"")</f>
        <v/>
      </c>
      <c r="M78" s="50" t="str">
        <f>IF(M$7&lt;=YEAR('1. Info'!$D$33),(M76-L76)-('2. P&amp;L'!M$86+ABS('5. Investissements'!M$96)),"")</f>
        <v/>
      </c>
      <c r="N78" s="50" t="str">
        <f>IF(N$7&lt;=YEAR('1. Info'!$D$33),(N76-M76)-('2. P&amp;L'!N$86+ABS('5. Investissements'!N$96)),"")</f>
        <v/>
      </c>
      <c r="O78" s="50" t="str">
        <f>IF(O$7&lt;=YEAR('1. Info'!$D$33),(O76-N76)-('2. P&amp;L'!O$86+ABS('5. Investissements'!O$96)),"")</f>
        <v/>
      </c>
      <c r="P78" s="50" t="str">
        <f>IF(P$7&lt;=YEAR('1. Info'!$D$33),(P76-O76)-('2. P&amp;L'!P$86+ABS('5. Investissements'!P$96)),"")</f>
        <v/>
      </c>
      <c r="Q78" s="50" t="str">
        <f>IF(Q$7&lt;=YEAR('1. Info'!$D$33),(Q76-P76)-('2. P&amp;L'!Q$86+ABS('5. Investissements'!Q$96)),"")</f>
        <v/>
      </c>
      <c r="R78" s="50" t="str">
        <f>IF(R$7&lt;=YEAR('1. Info'!$D$33),(R76-Q76)-('2. P&amp;L'!R$86+ABS('5. Investissements'!R$96)),"")</f>
        <v/>
      </c>
      <c r="S78" s="50" t="str">
        <f>IF(S$7&lt;=YEAR('1. Info'!$D$33),(S76-R76)-('2. P&amp;L'!S$86+ABS('5. Investissements'!S$96)),"")</f>
        <v/>
      </c>
      <c r="T78" s="50" t="str">
        <f>IF(T$7&lt;=YEAR('1. Info'!$D$33),(T76-S76)-('2. P&amp;L'!T$86+ABS('5. Investissements'!T$96)),"")</f>
        <v/>
      </c>
      <c r="U78" s="50" t="str">
        <f>IF(U$7&lt;=YEAR('1. Info'!$D$33),(U76-T76)-('2. P&amp;L'!U$86+ABS('5. Investissements'!U$96)),"")</f>
        <v/>
      </c>
      <c r="V78" s="50" t="str">
        <f>IF(V$7&lt;=YEAR('1. Info'!$D$33),(V76-U76)-('2. P&amp;L'!V$86+ABS('5. Investissements'!V$96)),"")</f>
        <v/>
      </c>
      <c r="W78" s="50" t="str">
        <f>IF(W$7&lt;=YEAR('1. Info'!$D$33),(W76-V76)-('2. P&amp;L'!W$86+ABS('5. Investissements'!W$96)),"")</f>
        <v/>
      </c>
      <c r="X78" s="50" t="str">
        <f>IF(X$7&lt;=YEAR('1. Info'!$D$33),(X76-W76)-('2. P&amp;L'!X$86+ABS('5. Investissements'!X$96)),"")</f>
        <v/>
      </c>
      <c r="Y78" s="50" t="str">
        <f>IF(Y$7&lt;=YEAR('1. Info'!$D$33),(Y76-X76)-('2. P&amp;L'!Y$86+ABS('5. Investissements'!Y$96)),"")</f>
        <v/>
      </c>
      <c r="Z78" s="50" t="str">
        <f>IF(Z$7&lt;=YEAR('1. Info'!$D$33),(Z76-Y76)-('2. P&amp;L'!Z$86+ABS('5. Investissements'!Z$96)),"")</f>
        <v/>
      </c>
      <c r="AA78" s="50" t="str">
        <f>IF(AA$7&lt;=YEAR('1. Info'!$D$33),(AA76-Z76)-('2. P&amp;L'!AA$86+ABS('5. Investissements'!AA$96)),"")</f>
        <v/>
      </c>
      <c r="AB78" s="50" t="str">
        <f>IF(AB$7&lt;=YEAR('1. Info'!$D$33),(AB76-AA76)-('2. P&amp;L'!AB$86+ABS('5. Investissements'!AB$96)),"")</f>
        <v/>
      </c>
      <c r="AC78" s="50" t="str">
        <f>IF(AC$7&lt;=YEAR('1. Info'!$D$33),(AC76-AB76)-('2. P&amp;L'!AC$86+ABS('5. Investissements'!AC$96)),"")</f>
        <v/>
      </c>
      <c r="AD78" s="50" t="str">
        <f>IF(AD$7&lt;=YEAR('1. Info'!$D$33),(AD76-AC76)-('2. P&amp;L'!AD$86+ABS('5. Investissements'!AD$96)),"")</f>
        <v/>
      </c>
      <c r="AE78" s="50" t="str">
        <f>IF(AE$7&lt;=YEAR('1. Info'!$D$33),(AE76-AD76)-('2. P&amp;L'!AE$86+ABS('5. Investissements'!AE$96)),"")</f>
        <v/>
      </c>
      <c r="AF78" s="50" t="str">
        <f>IF(AF$7&lt;=YEAR('1. Info'!$D$33),(AF76-AE76)-('2. P&amp;L'!AF$86+ABS('5. Investissements'!AF$96)),"")</f>
        <v/>
      </c>
      <c r="AG78" s="50" t="str">
        <f>IF(AG$7&lt;=YEAR('1. Info'!$D$33),(AG76-AF76)-('2. P&amp;L'!AG$86+ABS('5. Investissements'!AG$96)),"")</f>
        <v/>
      </c>
      <c r="AH78" s="50" t="str">
        <f>IF(AH$7&lt;=YEAR('1. Info'!$D$33),(AH76-AG76)-('2. P&amp;L'!AH$86+ABS('5. Investissements'!AH$96)),"")</f>
        <v/>
      </c>
      <c r="AI78" s="50" t="str">
        <f>IF(AI$7&lt;=YEAR('1. Info'!$D$33),(AI76-AH76)-('2. P&amp;L'!AI$86+ABS('5. Investissements'!AI$96)),"")</f>
        <v/>
      </c>
      <c r="AJ78" s="50" t="str">
        <f>IF(AJ$7&lt;=YEAR('1. Info'!$D$33),(AJ76-AI76)-('2. P&amp;L'!AJ$86+ABS('5. Investissements'!AJ$96)),"")</f>
        <v/>
      </c>
      <c r="AK78" s="50" t="str">
        <f>IF(AK$7&lt;=YEAR('1. Info'!$D$33),(AK76-AJ76)-('2. P&amp;L'!AK$86+ABS('5. Investissements'!AK$96)),"")</f>
        <v/>
      </c>
      <c r="AL78" s="50" t="str">
        <f>IF(AL$7&lt;=YEAR('1. Info'!$D$33),(AL76-AK76)-('2. P&amp;L'!AL$86+ABS('5. Investissements'!AL$96)),"")</f>
        <v/>
      </c>
      <c r="AM78" s="50" t="str">
        <f>IF(AM$7&lt;=YEAR('1. Info'!$D$33),(AM76-AL76)-('2. P&amp;L'!AM$86+ABS('5. Investissements'!AM$96)),"")</f>
        <v/>
      </c>
      <c r="AN78" s="50" t="str">
        <f>IF(AN$7&lt;=YEAR('1. Info'!$D$33),(AN76-AM76)-('2. P&amp;L'!AN$86+ABS('5. Investissements'!AN$96)),"")</f>
        <v/>
      </c>
      <c r="AO78" s="50" t="str">
        <f>IF(AO$7&lt;=YEAR('1. Info'!$D$33),(AO76-AN76)-('2. P&amp;L'!AO$86+ABS('5. Investissements'!AO$96)),"")</f>
        <v/>
      </c>
      <c r="AP78" s="50" t="str">
        <f>IF(AP$7&lt;=YEAR('1. Info'!$D$33),(AP76-AO76)-('2. P&amp;L'!AP$86+ABS('5. Investissements'!AP$96)),"")</f>
        <v/>
      </c>
      <c r="AQ78" s="50" t="str">
        <f>IF(AQ$7&lt;=YEAR('1. Info'!$D$33),(AQ76-AP76)-('2. P&amp;L'!AQ$86+ABS('5. Investissements'!AQ$96)),"")</f>
        <v/>
      </c>
      <c r="AR78" s="50" t="str">
        <f>IF(AR$7&lt;=YEAR('1. Info'!$D$33),(AR76-AQ76)-('2. P&amp;L'!AR$86+ABS('5. Investissements'!AR$96)),"")</f>
        <v/>
      </c>
      <c r="AS78" s="50" t="str">
        <f>IF(AS$7&lt;=YEAR('1. Info'!$D$33),(AS76-AR76)-('2. P&amp;L'!AS$86+ABS('5. Investissements'!AS$96)),"")</f>
        <v/>
      </c>
      <c r="AT78" s="50" t="str">
        <f>IF(AT$7&lt;=YEAR('1. Info'!$D$33),(AT76-AS76)-('2. P&amp;L'!AT$86+ABS('5. Investissements'!AT$96)),"")</f>
        <v/>
      </c>
      <c r="AU78" s="50" t="str">
        <f>IF(AU$7&lt;=YEAR('1. Info'!$D$33),(AU76-AT76)-('2. P&amp;L'!AU$86+ABS('5. Investissements'!AU$96)),"")</f>
        <v/>
      </c>
      <c r="AV78" s="50" t="str">
        <f>IF(AV$7&lt;=YEAR('1. Info'!$D$33),(AV76-AU76)-('2. P&amp;L'!AV$86+ABS('5. Investissements'!AV$96)),"")</f>
        <v/>
      </c>
      <c r="AW78" s="50" t="str">
        <f>IF(AW$7&lt;=YEAR('1. Info'!$D$33),(AW76-AV76)-('2. P&amp;L'!AW$86+ABS('5. Investissements'!AW$96)),"")</f>
        <v/>
      </c>
      <c r="AX78" s="50" t="str">
        <f>IF(AX$7&lt;=YEAR('1. Info'!$D$33),(AX76-AW76)-('2. P&amp;L'!AX$86+ABS('5. Investissements'!AX$96)),"")</f>
        <v/>
      </c>
      <c r="AY78" s="50" t="str">
        <f>IF(AY$7&lt;=YEAR('1. Info'!$D$33),(AY76-AX76)-('2. P&amp;L'!AY$86+ABS('5. Investissements'!AY$96)),"")</f>
        <v/>
      </c>
      <c r="AZ78" s="50" t="str">
        <f>IF(AZ$7&lt;=YEAR('1. Info'!$D$33),(AZ76-AY76)-('2. P&amp;L'!AZ$86+ABS('5. Investissements'!AZ$96)),"")</f>
        <v/>
      </c>
      <c r="BA78" s="50" t="str">
        <f>IF(BA$7&lt;=YEAR('1. Info'!$D$33),(BA76-AZ76)-('2. P&amp;L'!BA$86+ABS('5. Investissements'!BA$96)),"")</f>
        <v/>
      </c>
      <c r="BB78" s="50" t="str">
        <f>IF(BB$7&lt;=YEAR('1. Info'!$D$33),(BB76-BA76)-('2. P&amp;L'!BB$86+ABS('5. Investissements'!BB$96)),"")</f>
        <v/>
      </c>
      <c r="BC78" s="50" t="str">
        <f>IF(BC$7&lt;=YEAR('1. Info'!$D$33),(BC76-BB76)-('2. P&amp;L'!BC$86+ABS('5. Investissements'!BC$96)),"")</f>
        <v/>
      </c>
      <c r="BD78" s="50" t="str">
        <f>IF(BD$7&lt;=YEAR('1. Info'!$D$33),(BD76-BC76)-('2. P&amp;L'!BD$86+ABS('5. Investissements'!BD$96)),"")</f>
        <v/>
      </c>
      <c r="BE78" s="50" t="str">
        <f>IF(BE$7&lt;=YEAR('1. Info'!$D$33),(BE76-BD76)-('2. P&amp;L'!BE$86+ABS('5. Investissements'!BE$96)),"")</f>
        <v/>
      </c>
      <c r="BF78" s="50" t="str">
        <f>IF(BF$7&lt;=YEAR('1. Info'!$D$33),(BF76-BE76)-('2. P&amp;L'!BF$86+ABS('5. Investissements'!BF$96)),"")</f>
        <v/>
      </c>
      <c r="BG78" s="50" t="str">
        <f>IF(BG$7&lt;=YEAR('1. Info'!$D$33),(BG76-BF76)-('2. P&amp;L'!BG$86+ABS('5. Investissements'!BG$96)),"")</f>
        <v/>
      </c>
      <c r="BH78" s="50" t="str">
        <f>IF(BH$7&lt;=YEAR('1. Info'!$D$33),(BH76-BG76)-('2. P&amp;L'!BH$86+ABS('5. Investissements'!BH$96)),"")</f>
        <v/>
      </c>
      <c r="BI78" s="50" t="str">
        <f>IF(BI$7&lt;=YEAR('1. Info'!$D$33),(BI76-BH76)-('2. P&amp;L'!BI$86+ABS('5. Investissements'!BI$96)),"")</f>
        <v/>
      </c>
      <c r="BJ78" s="50" t="str">
        <f>IF(BJ$7&lt;=YEAR('1. Info'!$D$33),(BJ76-BI76)-('2. P&amp;L'!BJ$86+ABS('5. Investissements'!BJ$96)),"")</f>
        <v/>
      </c>
      <c r="BK78" s="50" t="str">
        <f>IF(BK$7&lt;=YEAR('1. Info'!$D$33),(BK76-BJ76)-('2. P&amp;L'!BK$86+ABS('5. Investissements'!BK$96)),"")</f>
        <v/>
      </c>
      <c r="BL78" s="50" t="str">
        <f>IF(BL$7&lt;=YEAR('1. Info'!$D$33),(BL76-BK76)-('2. P&amp;L'!BL$86+ABS('5. Investissements'!BL$96)),"")</f>
        <v/>
      </c>
      <c r="BM78" s="50" t="str">
        <f>IF(BM$7&lt;=YEAR('1. Info'!$D$33),(BM76-BL76)-('2. P&amp;L'!BM$86+ABS('5. Investissements'!BM$96)),"")</f>
        <v/>
      </c>
      <c r="BN78" s="50" t="str">
        <f>IF(BN$7&lt;=YEAR('1. Info'!$D$33),(BN76-BM76)-('2. P&amp;L'!BN$86+ABS('5. Investissements'!BN$96)),"")</f>
        <v/>
      </c>
      <c r="BO78" s="50" t="str">
        <f>IF(BO$7&lt;=YEAR('1. Info'!$D$33),(BO76-BN76)-('2. P&amp;L'!BO$86+ABS('5. Investissements'!BO$96)),"")</f>
        <v/>
      </c>
      <c r="BP78" s="50" t="str">
        <f>IF(BP$7&lt;=YEAR('1. Info'!$D$33),(BP76-BO76)-('2. P&amp;L'!BP$86+ABS('5. Investissements'!BP$96)),"")</f>
        <v/>
      </c>
      <c r="BQ78" s="50" t="str">
        <f>IF(BQ$7&lt;=YEAR('1. Info'!$D$33),(BQ76-BP76)-('2. P&amp;L'!BQ$86+ABS('5. Investissements'!BQ$96)),"")</f>
        <v/>
      </c>
      <c r="BR78" s="50" t="str">
        <f>IF(BR$7&lt;=YEAR('1. Info'!$D$33),(BR76-BQ76)-('2. P&amp;L'!BR$86+ABS('5. Investissements'!BR$96)),"")</f>
        <v/>
      </c>
      <c r="BS78" s="50" t="str">
        <f>IF(BS$7&lt;=YEAR('1. Info'!$D$33),(BS76-BR76)-('2. P&amp;L'!BS$86+ABS('5. Investissements'!BS$96)),"")</f>
        <v/>
      </c>
      <c r="BT78" s="50" t="str">
        <f>IF(BT$7&lt;=YEAR('1. Info'!$D$33),(BT76-BS76)-('2. P&amp;L'!BT$86+ABS('5. Investissements'!BT$96)),"")</f>
        <v/>
      </c>
      <c r="BU78" s="50" t="str">
        <f>IF(BU$7&lt;=YEAR('1. Info'!$D$33),(BU76-BT76)-('2. P&amp;L'!BU$86+ABS('5. Investissements'!BU$96)),"")</f>
        <v/>
      </c>
    </row>
    <row r="82" spans="9:11" x14ac:dyDescent="0.35">
      <c r="I82" s="127"/>
      <c r="K82" s="127"/>
    </row>
  </sheetData>
  <sheetProtection algorithmName="SHA-512" hashValue="d2NEynh5lGwWlRCiOyOCVEVQQmi4LTOzFEMsntoNR4ZDnfWK9nR2yEf5KxtRz9k0ZsxB31Ecp5v6axUDc9GHwA==" saltValue="7jMlSoiDGkBbgIh9lxWnJw==" spinCount="100000" sheet="1" objects="1" scenarios="1"/>
  <mergeCells count="1">
    <mergeCell ref="A4:AB4"/>
  </mergeCells>
  <phoneticPr fontId="60" type="noConversion"/>
  <conditionalFormatting sqref="E35">
    <cfRule type="containsText" dxfId="260" priority="294" operator="containsText" text="CHECK">
      <formula>NOT(ISERROR(SEARCH("CHECK",E35)))</formula>
    </cfRule>
    <cfRule type="containsText" dxfId="259" priority="295" operator="containsText" text="KO">
      <formula>NOT(ISERROR(SEARCH("KO",E35)))</formula>
    </cfRule>
    <cfRule type="containsText" dxfId="258" priority="296" operator="containsText" text="OK">
      <formula>NOT(ISERROR(SEARCH("OK",E35)))</formula>
    </cfRule>
    <cfRule type="colorScale" priority="297">
      <colorScale>
        <cfvo type="formula" val="&quot;&quot;&quot;OK&quot;&quot;&quot;"/>
        <cfvo type="max"/>
        <color rgb="FFFF7128"/>
        <color rgb="FFFFEF9C"/>
      </colorScale>
    </cfRule>
  </conditionalFormatting>
  <conditionalFormatting sqref="E37">
    <cfRule type="containsText" dxfId="257" priority="290" operator="containsText" text="CHECK">
      <formula>NOT(ISERROR(SEARCH("CHECK",E37)))</formula>
    </cfRule>
    <cfRule type="containsText" dxfId="256" priority="291" operator="containsText" text="KO">
      <formula>NOT(ISERROR(SEARCH("KO",E37)))</formula>
    </cfRule>
    <cfRule type="containsText" dxfId="255" priority="292" operator="containsText" text="OK">
      <formula>NOT(ISERROR(SEARCH("OK",E37)))</formula>
    </cfRule>
    <cfRule type="colorScale" priority="293">
      <colorScale>
        <cfvo type="formula" val="&quot;&quot;&quot;OK&quot;&quot;&quot;"/>
        <cfvo type="max"/>
        <color rgb="FFFF7128"/>
        <color rgb="FFFFEF9C"/>
      </colorScale>
    </cfRule>
  </conditionalFormatting>
  <conditionalFormatting sqref="E73">
    <cfRule type="containsText" dxfId="254" priority="286" operator="containsText" text="CHECK">
      <formula>NOT(ISERROR(SEARCH("CHECK",E73)))</formula>
    </cfRule>
    <cfRule type="containsText" dxfId="253" priority="287" operator="containsText" text="KO">
      <formula>NOT(ISERROR(SEARCH("KO",E73)))</formula>
    </cfRule>
    <cfRule type="containsText" dxfId="252" priority="288" operator="containsText" text="OK">
      <formula>NOT(ISERROR(SEARCH("OK",E73)))</formula>
    </cfRule>
    <cfRule type="colorScale" priority="289">
      <colorScale>
        <cfvo type="formula" val="&quot;&quot;&quot;OK&quot;&quot;&quot;"/>
        <cfvo type="max"/>
        <color rgb="FFFF7128"/>
        <color rgb="FFFFEF9C"/>
      </colorScale>
    </cfRule>
  </conditionalFormatting>
  <conditionalFormatting sqref="E52">
    <cfRule type="containsText" dxfId="251" priority="264" operator="containsText" text="CHECK">
      <formula>NOT(ISERROR(SEARCH("CHECK",E52)))</formula>
    </cfRule>
    <cfRule type="containsText" dxfId="250" priority="265" operator="containsText" text="KO">
      <formula>NOT(ISERROR(SEARCH("KO",E52)))</formula>
    </cfRule>
    <cfRule type="containsText" dxfId="249" priority="266" operator="containsText" text="OK">
      <formula>NOT(ISERROR(SEARCH("OK",E52)))</formula>
    </cfRule>
    <cfRule type="colorScale" priority="267">
      <colorScale>
        <cfvo type="formula" val="&quot;&quot;&quot;OK&quot;&quot;&quot;"/>
        <cfvo type="max"/>
        <color rgb="FFFF7128"/>
        <color rgb="FFFFEF9C"/>
      </colorScale>
    </cfRule>
  </conditionalFormatting>
  <conditionalFormatting sqref="E50">
    <cfRule type="containsText" dxfId="248" priority="260" operator="containsText" text="CHECK">
      <formula>NOT(ISERROR(SEARCH("CHECK",E50)))</formula>
    </cfRule>
    <cfRule type="containsText" dxfId="247" priority="261" operator="containsText" text="KO">
      <formula>NOT(ISERROR(SEARCH("KO",E50)))</formula>
    </cfRule>
    <cfRule type="containsText" dxfId="246" priority="262" operator="containsText" text="OK">
      <formula>NOT(ISERROR(SEARCH("OK",E50)))</formula>
    </cfRule>
    <cfRule type="colorScale" priority="263">
      <colorScale>
        <cfvo type="formula" val="&quot;&quot;&quot;OK&quot;&quot;&quot;"/>
        <cfvo type="max"/>
        <color rgb="FFFF7128"/>
        <color rgb="FFFFEF9C"/>
      </colorScale>
    </cfRule>
  </conditionalFormatting>
  <conditionalFormatting sqref="E48">
    <cfRule type="containsText" dxfId="245" priority="256" operator="containsText" text="CHECK">
      <formula>NOT(ISERROR(SEARCH("CHECK",E48)))</formula>
    </cfRule>
    <cfRule type="containsText" dxfId="244" priority="257" operator="containsText" text="KO">
      <formula>NOT(ISERROR(SEARCH("KO",E48)))</formula>
    </cfRule>
    <cfRule type="containsText" dxfId="243" priority="258" operator="containsText" text="OK">
      <formula>NOT(ISERROR(SEARCH("OK",E48)))</formula>
    </cfRule>
    <cfRule type="colorScale" priority="259">
      <colorScale>
        <cfvo type="formula" val="&quot;&quot;&quot;OK&quot;&quot;&quot;"/>
        <cfvo type="max"/>
        <color rgb="FFFF7128"/>
        <color rgb="FFFFEF9C"/>
      </colorScale>
    </cfRule>
  </conditionalFormatting>
  <conditionalFormatting sqref="E68">
    <cfRule type="containsText" dxfId="242" priority="244" operator="containsText" text="CHECK">
      <formula>NOT(ISERROR(SEARCH("CHECK",E68)))</formula>
    </cfRule>
    <cfRule type="containsText" dxfId="241" priority="245" operator="containsText" text="KO">
      <formula>NOT(ISERROR(SEARCH("KO",E68)))</formula>
    </cfRule>
    <cfRule type="containsText" dxfId="240" priority="246" operator="containsText" text="OK">
      <formula>NOT(ISERROR(SEARCH("OK",E68)))</formula>
    </cfRule>
    <cfRule type="colorScale" priority="247">
      <colorScale>
        <cfvo type="formula" val="&quot;&quot;&quot;OK&quot;&quot;&quot;"/>
        <cfvo type="max"/>
        <color rgb="FFFF7128"/>
        <color rgb="FFFFEF9C"/>
      </colorScale>
    </cfRule>
  </conditionalFormatting>
  <conditionalFormatting sqref="E54">
    <cfRule type="containsText" dxfId="239" priority="236" operator="containsText" text="CHECK">
      <formula>NOT(ISERROR(SEARCH("CHECK",E54)))</formula>
    </cfRule>
    <cfRule type="containsText" dxfId="238" priority="237" operator="containsText" text="KO">
      <formula>NOT(ISERROR(SEARCH("KO",E54)))</formula>
    </cfRule>
    <cfRule type="containsText" dxfId="237" priority="238" operator="containsText" text="OK">
      <formula>NOT(ISERROR(SEARCH("OK",E54)))</formula>
    </cfRule>
    <cfRule type="colorScale" priority="239">
      <colorScale>
        <cfvo type="formula" val="&quot;&quot;&quot;OK&quot;&quot;&quot;"/>
        <cfvo type="max"/>
        <color rgb="FFFF7128"/>
        <color rgb="FFFFEF9C"/>
      </colorScale>
    </cfRule>
  </conditionalFormatting>
  <conditionalFormatting sqref="E56">
    <cfRule type="containsText" dxfId="236" priority="232" operator="containsText" text="CHECK">
      <formula>NOT(ISERROR(SEARCH("CHECK",E56)))</formula>
    </cfRule>
    <cfRule type="containsText" dxfId="235" priority="233" operator="containsText" text="KO">
      <formula>NOT(ISERROR(SEARCH("KO",E56)))</formula>
    </cfRule>
    <cfRule type="containsText" dxfId="234" priority="234" operator="containsText" text="OK">
      <formula>NOT(ISERROR(SEARCH("OK",E56)))</formula>
    </cfRule>
    <cfRule type="colorScale" priority="235">
      <colorScale>
        <cfvo type="formula" val="&quot;&quot;&quot;OK&quot;&quot;&quot;"/>
        <cfvo type="max"/>
        <color rgb="FFFF7128"/>
        <color rgb="FFFFEF9C"/>
      </colorScale>
    </cfRule>
  </conditionalFormatting>
  <conditionalFormatting sqref="E63">
    <cfRule type="containsText" dxfId="233" priority="210" operator="containsText" text="CHECK">
      <formula>NOT(ISERROR(SEARCH("CHECK",E63)))</formula>
    </cfRule>
    <cfRule type="containsText" dxfId="232" priority="211" operator="containsText" text="KO">
      <formula>NOT(ISERROR(SEARCH("KO",E63)))</formula>
    </cfRule>
    <cfRule type="containsText" dxfId="231" priority="212" operator="containsText" text="OK">
      <formula>NOT(ISERROR(SEARCH("OK",E63)))</formula>
    </cfRule>
    <cfRule type="colorScale" priority="213">
      <colorScale>
        <cfvo type="formula" val="&quot;&quot;&quot;OK&quot;&quot;&quot;"/>
        <cfvo type="max"/>
        <color rgb="FFFF7128"/>
        <color rgb="FFFFEF9C"/>
      </colorScale>
    </cfRule>
  </conditionalFormatting>
  <conditionalFormatting sqref="E61">
    <cfRule type="containsText" dxfId="230" priority="206" operator="containsText" text="CHECK">
      <formula>NOT(ISERROR(SEARCH("CHECK",E61)))</formula>
    </cfRule>
    <cfRule type="containsText" dxfId="229" priority="207" operator="containsText" text="KO">
      <formula>NOT(ISERROR(SEARCH("KO",E61)))</formula>
    </cfRule>
    <cfRule type="containsText" dxfId="228" priority="208" operator="containsText" text="OK">
      <formula>NOT(ISERROR(SEARCH("OK",E61)))</formula>
    </cfRule>
    <cfRule type="colorScale" priority="209">
      <colorScale>
        <cfvo type="formula" val="&quot;&quot;&quot;OK&quot;&quot;&quot;"/>
        <cfvo type="max"/>
        <color rgb="FFFF7128"/>
        <color rgb="FFFFEF9C"/>
      </colorScale>
    </cfRule>
  </conditionalFormatting>
  <conditionalFormatting sqref="E23">
    <cfRule type="containsText" dxfId="227" priority="177" operator="containsText" text="CHECK">
      <formula>NOT(ISERROR(SEARCH("CHECK",E23)))</formula>
    </cfRule>
    <cfRule type="containsText" dxfId="226" priority="178" operator="containsText" text="KO">
      <formula>NOT(ISERROR(SEARCH("KO",E23)))</formula>
    </cfRule>
    <cfRule type="containsText" dxfId="225" priority="179" operator="containsText" text="OK">
      <formula>NOT(ISERROR(SEARCH("OK",E23)))</formula>
    </cfRule>
    <cfRule type="colorScale" priority="180">
      <colorScale>
        <cfvo type="formula" val="&quot;&quot;&quot;OK&quot;&quot;&quot;"/>
        <cfvo type="max"/>
        <color rgb="FFFF7128"/>
        <color rgb="FFFFEF9C"/>
      </colorScale>
    </cfRule>
  </conditionalFormatting>
  <conditionalFormatting sqref="E25">
    <cfRule type="containsText" dxfId="224" priority="170" operator="containsText" text="CHECK">
      <formula>NOT(ISERROR(SEARCH("CHECK",E25)))</formula>
    </cfRule>
    <cfRule type="containsText" dxfId="223" priority="171" operator="containsText" text="KO">
      <formula>NOT(ISERROR(SEARCH("KO",E25)))</formula>
    </cfRule>
    <cfRule type="containsText" dxfId="222" priority="172" operator="containsText" text="OK">
      <formula>NOT(ISERROR(SEARCH("OK",E25)))</formula>
    </cfRule>
    <cfRule type="colorScale" priority="173">
      <colorScale>
        <cfvo type="formula" val="&quot;&quot;&quot;OK&quot;&quot;&quot;"/>
        <cfvo type="max"/>
        <color rgb="FFFF7128"/>
        <color rgb="FFFFEF9C"/>
      </colorScale>
    </cfRule>
  </conditionalFormatting>
  <conditionalFormatting sqref="E29">
    <cfRule type="containsText" dxfId="221" priority="163" operator="containsText" text="CHECK">
      <formula>NOT(ISERROR(SEARCH("CHECK",E29)))</formula>
    </cfRule>
    <cfRule type="containsText" dxfId="220" priority="164" operator="containsText" text="KO">
      <formula>NOT(ISERROR(SEARCH("KO",E29)))</formula>
    </cfRule>
    <cfRule type="containsText" dxfId="219" priority="165" operator="containsText" text="OK">
      <formula>NOT(ISERROR(SEARCH("OK",E29)))</formula>
    </cfRule>
    <cfRule type="colorScale" priority="166">
      <colorScale>
        <cfvo type="formula" val="&quot;&quot;&quot;OK&quot;&quot;&quot;"/>
        <cfvo type="max"/>
        <color rgb="FFFF7128"/>
        <color rgb="FFFFEF9C"/>
      </colorScale>
    </cfRule>
  </conditionalFormatting>
  <conditionalFormatting sqref="E27">
    <cfRule type="containsText" dxfId="218" priority="152" operator="containsText" text="CHECK">
      <formula>NOT(ISERROR(SEARCH("CHECK",E27)))</formula>
    </cfRule>
    <cfRule type="containsText" dxfId="217" priority="153" operator="containsText" text="KO">
      <formula>NOT(ISERROR(SEARCH("KO",E27)))</formula>
    </cfRule>
    <cfRule type="containsText" dxfId="216" priority="154" operator="containsText" text="OK">
      <formula>NOT(ISERROR(SEARCH("OK",E27)))</formula>
    </cfRule>
    <cfRule type="colorScale" priority="155">
      <colorScale>
        <cfvo type="formula" val="&quot;&quot;&quot;OK&quot;&quot;&quot;"/>
        <cfvo type="max"/>
        <color rgb="FFFF7128"/>
        <color rgb="FFFFEF9C"/>
      </colorScale>
    </cfRule>
  </conditionalFormatting>
  <conditionalFormatting sqref="E42">
    <cfRule type="containsText" dxfId="215" priority="145" operator="containsText" text="CHECK">
      <formula>NOT(ISERROR(SEARCH("CHECK",E42)))</formula>
    </cfRule>
    <cfRule type="containsText" dxfId="214" priority="146" operator="containsText" text="KO">
      <formula>NOT(ISERROR(SEARCH("KO",E42)))</formula>
    </cfRule>
    <cfRule type="containsText" dxfId="213" priority="147" operator="containsText" text="OK">
      <formula>NOT(ISERROR(SEARCH("OK",E42)))</formula>
    </cfRule>
    <cfRule type="colorScale" priority="148">
      <colorScale>
        <cfvo type="formula" val="&quot;&quot;&quot;OK&quot;&quot;&quot;"/>
        <cfvo type="max"/>
        <color rgb="FFFF7128"/>
        <color rgb="FFFFEF9C"/>
      </colorScale>
    </cfRule>
  </conditionalFormatting>
  <conditionalFormatting sqref="E44">
    <cfRule type="containsText" dxfId="212" priority="138" operator="containsText" text="CHECK">
      <formula>NOT(ISERROR(SEARCH("CHECK",E44)))</formula>
    </cfRule>
    <cfRule type="containsText" dxfId="211" priority="139" operator="containsText" text="KO">
      <formula>NOT(ISERROR(SEARCH("KO",E44)))</formula>
    </cfRule>
    <cfRule type="containsText" dxfId="210" priority="140" operator="containsText" text="OK">
      <formula>NOT(ISERROR(SEARCH("OK",E44)))</formula>
    </cfRule>
    <cfRule type="colorScale" priority="141">
      <colorScale>
        <cfvo type="formula" val="&quot;&quot;&quot;OK&quot;&quot;&quot;"/>
        <cfvo type="max"/>
        <color rgb="FFFF7128"/>
        <color rgb="FFFFEF9C"/>
      </colorScale>
    </cfRule>
  </conditionalFormatting>
  <conditionalFormatting sqref="E46">
    <cfRule type="containsText" dxfId="209" priority="131" operator="containsText" text="CHECK">
      <formula>NOT(ISERROR(SEARCH("CHECK",E46)))</formula>
    </cfRule>
    <cfRule type="containsText" dxfId="208" priority="132" operator="containsText" text="KO">
      <formula>NOT(ISERROR(SEARCH("KO",E46)))</formula>
    </cfRule>
    <cfRule type="containsText" dxfId="207" priority="133" operator="containsText" text="OK">
      <formula>NOT(ISERROR(SEARCH("OK",E46)))</formula>
    </cfRule>
    <cfRule type="colorScale" priority="134">
      <colorScale>
        <cfvo type="formula" val="&quot;&quot;&quot;OK&quot;&quot;&quot;"/>
        <cfvo type="max"/>
        <color rgb="FFFF7128"/>
        <color rgb="FFFFEF9C"/>
      </colorScale>
    </cfRule>
  </conditionalFormatting>
  <conditionalFormatting sqref="F44">
    <cfRule type="colorScale" priority="130">
      <colorScale>
        <cfvo type="formula" val="&quot;&quot;&quot;OK&quot;&quot;&quot;"/>
        <cfvo type="max"/>
        <color rgb="FFFF7128"/>
        <color rgb="FFFFEF9C"/>
      </colorScale>
    </cfRule>
  </conditionalFormatting>
  <conditionalFormatting sqref="H44">
    <cfRule type="colorScale" priority="129">
      <colorScale>
        <cfvo type="formula" val="&quot;&quot;&quot;OK&quot;&quot;&quot;"/>
        <cfvo type="max"/>
        <color rgb="FFFF7128"/>
        <color rgb="FFFFEF9C"/>
      </colorScale>
    </cfRule>
  </conditionalFormatting>
  <conditionalFormatting sqref="J44:N44">
    <cfRule type="colorScale" priority="128">
      <colorScale>
        <cfvo type="formula" val="&quot;&quot;&quot;OK&quot;&quot;&quot;"/>
        <cfvo type="max"/>
        <color rgb="FFFF7128"/>
        <color rgb="FFFFEF9C"/>
      </colorScale>
    </cfRule>
  </conditionalFormatting>
  <conditionalFormatting sqref="F46">
    <cfRule type="colorScale" priority="127">
      <colorScale>
        <cfvo type="formula" val="&quot;&quot;&quot;OK&quot;&quot;&quot;"/>
        <cfvo type="max"/>
        <color rgb="FFFF7128"/>
        <color rgb="FFFFEF9C"/>
      </colorScale>
    </cfRule>
  </conditionalFormatting>
  <conditionalFormatting sqref="F46">
    <cfRule type="colorScale" priority="126">
      <colorScale>
        <cfvo type="formula" val="&quot;&quot;&quot;OK&quot;&quot;&quot;"/>
        <cfvo type="max"/>
        <color rgb="FFFF7128"/>
        <color rgb="FFFFEF9C"/>
      </colorScale>
    </cfRule>
  </conditionalFormatting>
  <conditionalFormatting sqref="H46">
    <cfRule type="colorScale" priority="125">
      <colorScale>
        <cfvo type="formula" val="&quot;&quot;&quot;OK&quot;&quot;&quot;"/>
        <cfvo type="max"/>
        <color rgb="FFFF7128"/>
        <color rgb="FFFFEF9C"/>
      </colorScale>
    </cfRule>
  </conditionalFormatting>
  <conditionalFormatting sqref="H46">
    <cfRule type="colorScale" priority="124">
      <colorScale>
        <cfvo type="formula" val="&quot;&quot;&quot;OK&quot;&quot;&quot;"/>
        <cfvo type="max"/>
        <color rgb="FFFF7128"/>
        <color rgb="FFFFEF9C"/>
      </colorScale>
    </cfRule>
  </conditionalFormatting>
  <conditionalFormatting sqref="J46:N46">
    <cfRule type="colorScale" priority="123">
      <colorScale>
        <cfvo type="formula" val="&quot;&quot;&quot;OK&quot;&quot;&quot;"/>
        <cfvo type="max"/>
        <color rgb="FFFF7128"/>
        <color rgb="FFFFEF9C"/>
      </colorScale>
    </cfRule>
  </conditionalFormatting>
  <conditionalFormatting sqref="J46:N46">
    <cfRule type="colorScale" priority="122">
      <colorScale>
        <cfvo type="formula" val="&quot;&quot;&quot;OK&quot;&quot;&quot;"/>
        <cfvo type="max"/>
        <color rgb="FFFF7128"/>
        <color rgb="FFFFEF9C"/>
      </colorScale>
    </cfRule>
  </conditionalFormatting>
  <conditionalFormatting sqref="F23">
    <cfRule type="colorScale" priority="117">
      <colorScale>
        <cfvo type="formula" val="&quot;&quot;&quot;OK&quot;&quot;&quot;"/>
        <cfvo type="max"/>
        <color rgb="FFFF7128"/>
        <color rgb="FFFFEF9C"/>
      </colorScale>
    </cfRule>
  </conditionalFormatting>
  <conditionalFormatting sqref="H23">
    <cfRule type="colorScale" priority="116">
      <colorScale>
        <cfvo type="formula" val="&quot;&quot;&quot;OK&quot;&quot;&quot;"/>
        <cfvo type="max"/>
        <color rgb="FFFF7128"/>
        <color rgb="FFFFEF9C"/>
      </colorScale>
    </cfRule>
  </conditionalFormatting>
  <conditionalFormatting sqref="J23:N23">
    <cfRule type="colorScale" priority="115">
      <colorScale>
        <cfvo type="formula" val="&quot;&quot;&quot;OK&quot;&quot;&quot;"/>
        <cfvo type="max"/>
        <color rgb="FFFF7128"/>
        <color rgb="FFFFEF9C"/>
      </colorScale>
    </cfRule>
  </conditionalFormatting>
  <conditionalFormatting sqref="J46:N46 J44:N44 J42:N42 H42 H44 H46 F46 F44 F42">
    <cfRule type="colorScale" priority="114">
      <colorScale>
        <cfvo type="formula" val="&quot;&quot;&quot;OK&quot;&quot;&quot;"/>
        <cfvo type="max"/>
        <color rgb="FFFF7128"/>
        <color rgb="FFFFEF9C"/>
      </colorScale>
    </cfRule>
  </conditionalFormatting>
  <conditionalFormatting sqref="J46:N46 J44:N44 J42:N42 F42 H42 H44 H46 F46 F44">
    <cfRule type="colorScale" priority="113">
      <colorScale>
        <cfvo type="formula" val="&quot;&quot;&quot;OK&quot;&quot;&quot;"/>
        <cfvo type="max"/>
        <color rgb="FFFF7128"/>
        <color rgb="FFFFEF9C"/>
      </colorScale>
    </cfRule>
  </conditionalFormatting>
  <conditionalFormatting sqref="E15">
    <cfRule type="containsText" dxfId="206" priority="68" operator="containsText" text="CHECK">
      <formula>NOT(ISERROR(SEARCH("CHECK",E15)))</formula>
    </cfRule>
    <cfRule type="containsText" dxfId="205" priority="69" operator="containsText" text="KO">
      <formula>NOT(ISERROR(SEARCH("KO",E15)))</formula>
    </cfRule>
    <cfRule type="containsText" dxfId="204" priority="70" operator="containsText" text="OK">
      <formula>NOT(ISERROR(SEARCH("OK",E15)))</formula>
    </cfRule>
    <cfRule type="colorScale" priority="71">
      <colorScale>
        <cfvo type="formula" val="&quot;&quot;&quot;OK&quot;&quot;&quot;"/>
        <cfvo type="max"/>
        <color rgb="FFFF7128"/>
        <color rgb="FFFFEF9C"/>
      </colorScale>
    </cfRule>
  </conditionalFormatting>
  <conditionalFormatting sqref="E16">
    <cfRule type="containsText" dxfId="203" priority="58" operator="containsText" text="CHECK">
      <formula>NOT(ISERROR(SEARCH("CHECK",E16)))</formula>
    </cfRule>
    <cfRule type="containsText" dxfId="202" priority="59" operator="containsText" text="KO">
      <formula>NOT(ISERROR(SEARCH("KO",E16)))</formula>
    </cfRule>
    <cfRule type="containsText" dxfId="201" priority="60" operator="containsText" text="OK">
      <formula>NOT(ISERROR(SEARCH("OK",E16)))</formula>
    </cfRule>
    <cfRule type="colorScale" priority="61">
      <colorScale>
        <cfvo type="formula" val="&quot;&quot;&quot;OK&quot;&quot;&quot;"/>
        <cfvo type="max"/>
        <color rgb="FFFF7128"/>
        <color rgb="FFFFEF9C"/>
      </colorScale>
    </cfRule>
  </conditionalFormatting>
  <conditionalFormatting sqref="E17">
    <cfRule type="containsText" dxfId="200" priority="45" operator="containsText" text="CHECK">
      <formula>NOT(ISERROR(SEARCH("CHECK",E17)))</formula>
    </cfRule>
    <cfRule type="containsText" dxfId="199" priority="46" operator="containsText" text="KO">
      <formula>NOT(ISERROR(SEARCH("KO",E17)))</formula>
    </cfRule>
    <cfRule type="containsText" dxfId="198" priority="47" operator="containsText" text="OK">
      <formula>NOT(ISERROR(SEARCH("OK",E17)))</formula>
    </cfRule>
    <cfRule type="colorScale" priority="48">
      <colorScale>
        <cfvo type="formula" val="&quot;&quot;&quot;OK&quot;&quot;&quot;"/>
        <cfvo type="max"/>
        <color rgb="FFFF7128"/>
        <color rgb="FFFFEF9C"/>
      </colorScale>
    </cfRule>
  </conditionalFormatting>
  <conditionalFormatting sqref="H17">
    <cfRule type="colorScale" priority="43">
      <colorScale>
        <cfvo type="formula" val="&quot;&quot;&quot;OK&quot;&quot;&quot;"/>
        <cfvo type="max"/>
        <color rgb="FFFF7128"/>
        <color rgb="FFFFEF9C"/>
      </colorScale>
    </cfRule>
  </conditionalFormatting>
  <conditionalFormatting sqref="E18">
    <cfRule type="containsText" dxfId="197" priority="38" operator="containsText" text="CHECK">
      <formula>NOT(ISERROR(SEARCH("CHECK",E18)))</formula>
    </cfRule>
    <cfRule type="containsText" dxfId="196" priority="39" operator="containsText" text="KO">
      <formula>NOT(ISERROR(SEARCH("KO",E18)))</formula>
    </cfRule>
    <cfRule type="containsText" dxfId="195" priority="40" operator="containsText" text="OK">
      <formula>NOT(ISERROR(SEARCH("OK",E18)))</formula>
    </cfRule>
    <cfRule type="colorScale" priority="41">
      <colorScale>
        <cfvo type="formula" val="&quot;&quot;&quot;OK&quot;&quot;&quot;"/>
        <cfvo type="max"/>
        <color rgb="FFFF7128"/>
        <color rgb="FFFFEF9C"/>
      </colorScale>
    </cfRule>
  </conditionalFormatting>
  <conditionalFormatting sqref="E19">
    <cfRule type="containsText" dxfId="194" priority="28" operator="containsText" text="CHECK">
      <formula>NOT(ISERROR(SEARCH("CHECK",E19)))</formula>
    </cfRule>
    <cfRule type="containsText" dxfId="193" priority="29" operator="containsText" text="KO">
      <formula>NOT(ISERROR(SEARCH("KO",E19)))</formula>
    </cfRule>
    <cfRule type="containsText" dxfId="192" priority="30" operator="containsText" text="OK">
      <formula>NOT(ISERROR(SEARCH("OK",E19)))</formula>
    </cfRule>
    <cfRule type="colorScale" priority="31">
      <colorScale>
        <cfvo type="formula" val="&quot;&quot;&quot;OK&quot;&quot;&quot;"/>
        <cfvo type="max"/>
        <color rgb="FFFF7128"/>
        <color rgb="FFFFEF9C"/>
      </colorScale>
    </cfRule>
  </conditionalFormatting>
  <conditionalFormatting sqref="H19">
    <cfRule type="colorScale" priority="26">
      <colorScale>
        <cfvo type="formula" val="&quot;&quot;&quot;OK&quot;&quot;&quot;"/>
        <cfvo type="max"/>
        <color rgb="FFFF7128"/>
        <color rgb="FFFFEF9C"/>
      </colorScale>
    </cfRule>
  </conditionalFormatting>
  <conditionalFormatting sqref="E20">
    <cfRule type="containsText" dxfId="191" priority="21" operator="containsText" text="CHECK">
      <formula>NOT(ISERROR(SEARCH("CHECK",E20)))</formula>
    </cfRule>
    <cfRule type="containsText" dxfId="190" priority="22" operator="containsText" text="KO">
      <formula>NOT(ISERROR(SEARCH("KO",E20)))</formula>
    </cfRule>
    <cfRule type="containsText" dxfId="189" priority="23" operator="containsText" text="OK">
      <formula>NOT(ISERROR(SEARCH("OK",E20)))</formula>
    </cfRule>
    <cfRule type="colorScale" priority="24">
      <colorScale>
        <cfvo type="formula" val="&quot;&quot;&quot;OK&quot;&quot;&quot;"/>
        <cfvo type="max"/>
        <color rgb="FFFF7128"/>
        <color rgb="FFFFEF9C"/>
      </colorScale>
    </cfRule>
  </conditionalFormatting>
  <conditionalFormatting sqref="E78">
    <cfRule type="containsText" dxfId="188" priority="574" operator="containsText" text="CHECK">
      <formula>NOT(ISERROR(SEARCH("CHECK",E78)))</formula>
    </cfRule>
    <cfRule type="containsText" dxfId="187" priority="575" operator="containsText" text="KO">
      <formula>NOT(ISERROR(SEARCH("KO",E78)))</formula>
    </cfRule>
    <cfRule type="containsText" dxfId="186" priority="576" operator="containsText" text="OK">
      <formula>NOT(ISERROR(SEARCH("OK",E78)))</formula>
    </cfRule>
    <cfRule type="colorScale" priority="577">
      <colorScale>
        <cfvo type="formula" val="&quot;&quot;&quot;OK&quot;&quot;&quot;"/>
        <cfvo type="max"/>
        <color rgb="FFFF7128"/>
        <color rgb="FFFFEF9C"/>
      </colorScale>
    </cfRule>
  </conditionalFormatting>
  <conditionalFormatting sqref="E10">
    <cfRule type="containsText" dxfId="185" priority="11" operator="containsText" text="CHECK">
      <formula>NOT(ISERROR(SEARCH("CHECK",E10)))</formula>
    </cfRule>
    <cfRule type="containsText" dxfId="184" priority="12" operator="containsText" text="KO">
      <formula>NOT(ISERROR(SEARCH("KO",E10)))</formula>
    </cfRule>
    <cfRule type="containsText" dxfId="183" priority="13" operator="containsText" text="OK">
      <formula>NOT(ISERROR(SEARCH("OK",E10)))</formula>
    </cfRule>
    <cfRule type="colorScale" priority="14">
      <colorScale>
        <cfvo type="formula" val="&quot;&quot;&quot;OK&quot;&quot;&quot;"/>
        <cfvo type="max"/>
        <color rgb="FFFF7128"/>
        <color rgb="FFFFEF9C"/>
      </colorScale>
    </cfRule>
  </conditionalFormatting>
  <conditionalFormatting sqref="E11">
    <cfRule type="containsText" dxfId="182" priority="4" operator="containsText" text="CHECK">
      <formula>NOT(ISERROR(SEARCH("CHECK",E11)))</formula>
    </cfRule>
    <cfRule type="containsText" dxfId="181" priority="5" operator="containsText" text="KO">
      <formula>NOT(ISERROR(SEARCH("KO",E11)))</formula>
    </cfRule>
    <cfRule type="containsText" dxfId="180" priority="6" operator="containsText" text="OK">
      <formula>NOT(ISERROR(SEARCH("OK",E11)))</formula>
    </cfRule>
    <cfRule type="colorScale" priority="7">
      <colorScale>
        <cfvo type="formula" val="&quot;&quot;&quot;OK&quot;&quot;&quot;"/>
        <cfvo type="max"/>
        <color rgb="FFFF7128"/>
        <color rgb="FFFFEF9C"/>
      </colorScale>
    </cfRule>
  </conditionalFormatting>
  <conditionalFormatting sqref="L15 H15 P15 T15 X15 AB15 AF15 AJ15 AN15 AR15 AV15 AZ15 BD15 BH15 BL15 BP15 BT15">
    <cfRule type="colorScale" priority="636">
      <colorScale>
        <cfvo type="formula" val="&quot;&quot;&quot;OK&quot;&quot;&quot;"/>
        <cfvo type="max"/>
        <color rgb="FFFF7128"/>
        <color rgb="FFFFEF9C"/>
      </colorScale>
    </cfRule>
  </conditionalFormatting>
  <conditionalFormatting sqref="F73:BU73">
    <cfRule type="colorScale" priority="796">
      <colorScale>
        <cfvo type="formula" val="&quot;&quot;&quot;OK&quot;&quot;&quot;"/>
        <cfvo type="max"/>
        <color rgb="FFFF7128"/>
        <color rgb="FFFFEF9C"/>
      </colorScale>
    </cfRule>
  </conditionalFormatting>
  <conditionalFormatting sqref="F48:BU48 F56:BU56 F52:BU52 F54:BU54 F50:BU50">
    <cfRule type="containsText" dxfId="179" priority="797" operator="containsText" text="KO">
      <formula>NOT(ISERROR(SEARCH("KO",F48)))</formula>
    </cfRule>
    <cfRule type="containsText" dxfId="178" priority="798" operator="containsText" text="OK">
      <formula>NOT(ISERROR(SEARCH("OK",F48)))</formula>
    </cfRule>
    <cfRule type="colorScale" priority="799">
      <colorScale>
        <cfvo type="formula" val="&quot;&quot;&quot;OK&quot;&quot;&quot;"/>
        <cfvo type="max"/>
        <color rgb="FFFF7128"/>
        <color rgb="FFFFEF9C"/>
      </colorScale>
    </cfRule>
  </conditionalFormatting>
  <conditionalFormatting sqref="F23:BU23">
    <cfRule type="colorScale" priority="812">
      <colorScale>
        <cfvo type="formula" val="&quot;&quot;&quot;OK&quot;&quot;&quot;"/>
        <cfvo type="max"/>
        <color rgb="FFFF7128"/>
        <color rgb="FFFFEF9C"/>
      </colorScale>
    </cfRule>
  </conditionalFormatting>
  <conditionalFormatting sqref="F25:BU25">
    <cfRule type="colorScale" priority="813">
      <colorScale>
        <cfvo type="formula" val="&quot;&quot;&quot;OK&quot;&quot;&quot;"/>
        <cfvo type="max"/>
        <color rgb="FFFF7128"/>
        <color rgb="FFFFEF9C"/>
      </colorScale>
    </cfRule>
  </conditionalFormatting>
  <conditionalFormatting sqref="F29:BU29">
    <cfRule type="colorScale" priority="814">
      <colorScale>
        <cfvo type="formula" val="&quot;&quot;&quot;OK&quot;&quot;&quot;"/>
        <cfvo type="max"/>
        <color rgb="FFFF7128"/>
        <color rgb="FFFFEF9C"/>
      </colorScale>
    </cfRule>
  </conditionalFormatting>
  <conditionalFormatting sqref="F27:BU27">
    <cfRule type="colorScale" priority="815">
      <colorScale>
        <cfvo type="formula" val="&quot;&quot;&quot;OK&quot;&quot;&quot;"/>
        <cfvo type="max"/>
        <color rgb="FFFF7128"/>
        <color rgb="FFFFEF9C"/>
      </colorScale>
    </cfRule>
  </conditionalFormatting>
  <conditionalFormatting sqref="F42:BU42">
    <cfRule type="colorScale" priority="816">
      <colorScale>
        <cfvo type="formula" val="&quot;&quot;&quot;OK&quot;&quot;&quot;"/>
        <cfvo type="max"/>
        <color rgb="FFFF7128"/>
        <color rgb="FFFFEF9C"/>
      </colorScale>
    </cfRule>
  </conditionalFormatting>
  <conditionalFormatting sqref="F44:BU44">
    <cfRule type="colorScale" priority="817">
      <colorScale>
        <cfvo type="formula" val="&quot;&quot;&quot;OK&quot;&quot;&quot;"/>
        <cfvo type="max"/>
        <color rgb="FFFF7128"/>
        <color rgb="FFFFEF9C"/>
      </colorScale>
    </cfRule>
  </conditionalFormatting>
  <conditionalFormatting sqref="F46:BU46">
    <cfRule type="colorScale" priority="818">
      <colorScale>
        <cfvo type="formula" val="&quot;&quot;&quot;OK&quot;&quot;&quot;"/>
        <cfvo type="max"/>
        <color rgb="FFFF7128"/>
        <color rgb="FFFFEF9C"/>
      </colorScale>
    </cfRule>
  </conditionalFormatting>
  <conditionalFormatting sqref="F61:BU61">
    <cfRule type="colorScale" priority="819">
      <colorScale>
        <cfvo type="formula" val="&quot;&quot;&quot;OK&quot;&quot;&quot;"/>
        <cfvo type="max"/>
        <color rgb="FFFF7128"/>
        <color rgb="FFFFEF9C"/>
      </colorScale>
    </cfRule>
  </conditionalFormatting>
  <conditionalFormatting sqref="F63:BU63">
    <cfRule type="colorScale" priority="820">
      <colorScale>
        <cfvo type="formula" val="&quot;&quot;&quot;OK&quot;&quot;&quot;"/>
        <cfvo type="max"/>
        <color rgb="FFFF7128"/>
        <color rgb="FFFFEF9C"/>
      </colorScale>
    </cfRule>
  </conditionalFormatting>
  <conditionalFormatting sqref="F76:BU76">
    <cfRule type="colorScale" priority="821">
      <colorScale>
        <cfvo type="formula" val="&quot;&quot;&quot;OK&quot;&quot;&quot;"/>
        <cfvo type="max"/>
        <color rgb="FFFF7128"/>
        <color rgb="FFFFEF9C"/>
      </colorScale>
    </cfRule>
  </conditionalFormatting>
  <conditionalFormatting sqref="F35:BU35 E34:BU34">
    <cfRule type="colorScale" priority="822">
      <colorScale>
        <cfvo type="formula" val="&quot;&quot;&quot;OK&quot;&quot;&quot;"/>
        <cfvo type="max"/>
        <color rgb="FFFF7128"/>
        <color rgb="FFFFEF9C"/>
      </colorScale>
    </cfRule>
  </conditionalFormatting>
  <conditionalFormatting sqref="F15:BU15">
    <cfRule type="colorScale" priority="824">
      <colorScale>
        <cfvo type="formula" val="&quot;&quot;&quot;OK&quot;&quot;&quot;"/>
        <cfvo type="max"/>
        <color rgb="FFFF7128"/>
        <color rgb="FFFFEF9C"/>
      </colorScale>
    </cfRule>
  </conditionalFormatting>
  <conditionalFormatting sqref="J15:BU15">
    <cfRule type="colorScale" priority="825">
      <colorScale>
        <cfvo type="formula" val="&quot;&quot;&quot;OK&quot;&quot;&quot;"/>
        <cfvo type="max"/>
        <color rgb="FFFF7128"/>
        <color rgb="FFFFEF9C"/>
      </colorScale>
    </cfRule>
  </conditionalFormatting>
  <conditionalFormatting sqref="F16:BU16">
    <cfRule type="colorScale" priority="826">
      <colorScale>
        <cfvo type="formula" val="&quot;&quot;&quot;OK&quot;&quot;&quot;"/>
        <cfvo type="max"/>
        <color rgb="FFFF7128"/>
        <color rgb="FFFFEF9C"/>
      </colorScale>
    </cfRule>
  </conditionalFormatting>
  <conditionalFormatting sqref="F17:BU17">
    <cfRule type="colorScale" priority="827">
      <colorScale>
        <cfvo type="formula" val="&quot;&quot;&quot;OK&quot;&quot;&quot;"/>
        <cfvo type="max"/>
        <color rgb="FFFF7128"/>
        <color rgb="FFFFEF9C"/>
      </colorScale>
    </cfRule>
  </conditionalFormatting>
  <conditionalFormatting sqref="J17:BU17">
    <cfRule type="colorScale" priority="828">
      <colorScale>
        <cfvo type="formula" val="&quot;&quot;&quot;OK&quot;&quot;&quot;"/>
        <cfvo type="max"/>
        <color rgb="FFFF7128"/>
        <color rgb="FFFFEF9C"/>
      </colorScale>
    </cfRule>
  </conditionalFormatting>
  <conditionalFormatting sqref="F18:BU18">
    <cfRule type="colorScale" priority="829">
      <colorScale>
        <cfvo type="formula" val="&quot;&quot;&quot;OK&quot;&quot;&quot;"/>
        <cfvo type="max"/>
        <color rgb="FFFF7128"/>
        <color rgb="FFFFEF9C"/>
      </colorScale>
    </cfRule>
  </conditionalFormatting>
  <conditionalFormatting sqref="F19:BU19">
    <cfRule type="colorScale" priority="830">
      <colorScale>
        <cfvo type="formula" val="&quot;&quot;&quot;OK&quot;&quot;&quot;"/>
        <cfvo type="max"/>
        <color rgb="FFFF7128"/>
        <color rgb="FFFFEF9C"/>
      </colorScale>
    </cfRule>
  </conditionalFormatting>
  <conditionalFormatting sqref="J19:BU19">
    <cfRule type="colorScale" priority="831">
      <colorScale>
        <cfvo type="formula" val="&quot;&quot;&quot;OK&quot;&quot;&quot;"/>
        <cfvo type="max"/>
        <color rgb="FFFF7128"/>
        <color rgb="FFFFEF9C"/>
      </colorScale>
    </cfRule>
  </conditionalFormatting>
  <conditionalFormatting sqref="F20:BU20">
    <cfRule type="colorScale" priority="832">
      <colorScale>
        <cfvo type="formula" val="&quot;&quot;&quot;OK&quot;&quot;&quot;"/>
        <cfvo type="max"/>
        <color rgb="FFFF7128"/>
        <color rgb="FFFFEF9C"/>
      </colorScale>
    </cfRule>
  </conditionalFormatting>
  <conditionalFormatting sqref="F10:BU10">
    <cfRule type="colorScale" priority="833">
      <colorScale>
        <cfvo type="formula" val="&quot;&quot;&quot;OK&quot;&quot;&quot;"/>
        <cfvo type="max"/>
        <color rgb="FFFF7128"/>
        <color rgb="FFFFEF9C"/>
      </colorScale>
    </cfRule>
  </conditionalFormatting>
  <conditionalFormatting sqref="F11:BU11">
    <cfRule type="colorScale" priority="834">
      <colorScale>
        <cfvo type="formula" val="&quot;&quot;&quot;OK&quot;&quot;&quot;"/>
        <cfvo type="max"/>
        <color rgb="FFFF7128"/>
        <color rgb="FFFFEF9C"/>
      </colorScale>
    </cfRule>
  </conditionalFormatting>
  <pageMargins left="0.7" right="0.7" top="0.75" bottom="0.75" header="0.3" footer="0.3"/>
  <pageSetup paperSize="9" scale="18" orientation="portrait" r:id="rId1"/>
  <extLst>
    <ext xmlns:x14="http://schemas.microsoft.com/office/spreadsheetml/2009/9/main" uri="{78C0D931-6437-407d-A8EE-F0AAD7539E65}">
      <x14:conditionalFormattings>
        <x14:conditionalFormatting xmlns:xm="http://schemas.microsoft.com/office/excel/2006/main">
          <x14:cfRule type="containsText" priority="360" operator="containsText" text="KO" id="{37CB895E-3A44-428D-A548-11A984E2CC24}">
            <xm:f>NOT(ISERROR(SEARCH("KO",'3. CF'!#REF!)))</xm:f>
            <x14:dxf>
              <font>
                <b/>
                <i val="0"/>
                <color theme="0"/>
              </font>
              <fill>
                <patternFill>
                  <bgColor rgb="FFFF0000"/>
                </patternFill>
              </fill>
            </x14:dxf>
          </x14:cfRule>
          <x14:cfRule type="containsText" priority="361" operator="containsText" text="OK" id="{BB0549B0-B7CF-4544-A18E-4FFA63C9AA17}">
            <xm:f>NOT(ISERROR(SEARCH("OK",'3. CF'!#REF!)))</xm:f>
            <x14:dxf>
              <font>
                <b/>
                <i val="0"/>
                <color theme="0"/>
              </font>
              <fill>
                <patternFill>
                  <bgColor rgb="FF00B050"/>
                </patternFill>
              </fill>
            </x14:dxf>
          </x14:cfRule>
          <xm:sqref>F61:BU61</xm:sqref>
        </x14:conditionalFormatting>
        <x14:conditionalFormatting xmlns:xm="http://schemas.microsoft.com/office/excel/2006/main">
          <x14:cfRule type="containsText" priority="363" operator="containsText" text="KO" id="{F35A3BBC-DD9E-4A45-AC10-8CFC7C61BEF7}">
            <xm:f>NOT(ISERROR(SEARCH("KO",'3. CF'!#REF!)))</xm:f>
            <x14:dxf>
              <font>
                <b/>
                <i val="0"/>
                <color theme="0"/>
              </font>
              <fill>
                <patternFill>
                  <bgColor rgb="FFFF0000"/>
                </patternFill>
              </fill>
            </x14:dxf>
          </x14:cfRule>
          <x14:cfRule type="containsText" priority="364" operator="containsText" text="OK" id="{22EABF82-C749-499A-A112-465762011020}">
            <xm:f>NOT(ISERROR(SEARCH("OK",'3. CF'!#REF!)))</xm:f>
            <x14:dxf>
              <font>
                <b/>
                <i val="0"/>
                <color theme="0"/>
              </font>
              <fill>
                <patternFill>
                  <bgColor rgb="FF00B050"/>
                </patternFill>
              </fill>
            </x14:dxf>
          </x14:cfRule>
          <xm:sqref>E34:BU34 F35:BU35 F63:BU63 F25:BU25 F29:BU29 F27:BU27 F23:BU23 F42:BU42 F44:BU44 F46:BU46 F73:BU73 F76:BU76 F15:BU20 F10:BU11</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1">
    <tabColor theme="3" tint="-0.249977111117893"/>
  </sheetPr>
  <dimension ref="B1:I204"/>
  <sheetViews>
    <sheetView showGridLines="0" zoomScale="80" zoomScaleNormal="80" workbookViewId="0">
      <selection activeCell="J131" sqref="J131"/>
    </sheetView>
  </sheetViews>
  <sheetFormatPr baseColWidth="10" defaultColWidth="11.54296875" defaultRowHeight="15" x14ac:dyDescent="0.35"/>
  <cols>
    <col min="1" max="1" width="11.54296875" style="711"/>
    <col min="2" max="2" width="57.90625" style="711" bestFit="1" customWidth="1"/>
    <col min="3" max="3" width="10.453125" style="712" bestFit="1" customWidth="1"/>
    <col min="4" max="4" width="9" style="712" customWidth="1"/>
    <col min="5" max="5" width="2.6328125" style="711" customWidth="1"/>
    <col min="6" max="6" width="17.36328125" style="712" customWidth="1"/>
    <col min="7" max="7" width="11.453125" style="712"/>
    <col min="8" max="8" width="3.08984375" style="711" customWidth="1"/>
    <col min="9" max="16384" width="11.54296875" style="711"/>
  </cols>
  <sheetData>
    <row r="1" spans="2:7" x14ac:dyDescent="0.35">
      <c r="B1" s="709" t="str">
        <f>'1. Info'!$D$5</f>
        <v>ADELAC</v>
      </c>
      <c r="C1" s="710"/>
      <c r="D1" s="710"/>
    </row>
    <row r="2" spans="2:7" ht="15.6" thickBot="1" x14ac:dyDescent="0.4">
      <c r="C2" s="711"/>
      <c r="D2" s="711"/>
    </row>
    <row r="3" spans="2:7" ht="15.6" thickBot="1" x14ac:dyDescent="0.4">
      <c r="B3" s="713"/>
      <c r="C3" s="714" t="str">
        <f>'0. Guide'!$A$30&amp;" (p) n-1"</f>
        <v>2025 (p) n-1</v>
      </c>
      <c r="D3" s="714" t="str">
        <f>'0. Guide'!$A$30&amp;" (r)"</f>
        <v>2025 (r)</v>
      </c>
      <c r="F3" s="713" t="s">
        <v>275</v>
      </c>
      <c r="G3" s="715" t="s">
        <v>276</v>
      </c>
    </row>
    <row r="4" spans="2:7" ht="15.6" thickBot="1" x14ac:dyDescent="0.4">
      <c r="B4" s="43" t="s">
        <v>109</v>
      </c>
      <c r="C4" s="45"/>
      <c r="D4" s="716"/>
      <c r="F4" s="717"/>
      <c r="G4" s="718"/>
    </row>
    <row r="5" spans="2:7" x14ac:dyDescent="0.35">
      <c r="B5" s="724" t="s">
        <v>107</v>
      </c>
      <c r="C5" s="725">
        <f>'2. P&amp;L'!H7</f>
        <v>0</v>
      </c>
      <c r="D5" s="726">
        <f>'2. P&amp;L'!I7</f>
        <v>0</v>
      </c>
      <c r="F5" s="727"/>
      <c r="G5" s="723" t="str">
        <f t="shared" ref="G5:G28" si="0">IFERROR(D5/C5-1,"")</f>
        <v/>
      </c>
    </row>
    <row r="6" spans="2:7" x14ac:dyDescent="0.35">
      <c r="B6" s="724" t="s">
        <v>108</v>
      </c>
      <c r="C6" s="725">
        <f>'2. P&amp;L'!H8</f>
        <v>0</v>
      </c>
      <c r="D6" s="726">
        <f>'2. P&amp;L'!I8</f>
        <v>0</v>
      </c>
      <c r="F6" s="727"/>
      <c r="G6" s="723" t="str">
        <f t="shared" si="0"/>
        <v/>
      </c>
    </row>
    <row r="7" spans="2:7" x14ac:dyDescent="0.35">
      <c r="B7" s="724" t="s">
        <v>110</v>
      </c>
      <c r="C7" s="725">
        <f>'2. P&amp;L'!H9</f>
        <v>0</v>
      </c>
      <c r="D7" s="726">
        <f>'2. P&amp;L'!I9</f>
        <v>0</v>
      </c>
      <c r="F7" s="727"/>
      <c r="G7" s="723" t="str">
        <f t="shared" si="0"/>
        <v/>
      </c>
    </row>
    <row r="8" spans="2:7" ht="15.6" thickBot="1" x14ac:dyDescent="0.4">
      <c r="B8" s="844"/>
      <c r="C8" s="12"/>
      <c r="D8" s="729"/>
      <c r="F8" s="727"/>
      <c r="G8" s="723" t="str">
        <f t="shared" si="0"/>
        <v/>
      </c>
    </row>
    <row r="9" spans="2:7" ht="15.6" thickBot="1" x14ac:dyDescent="0.4">
      <c r="B9" s="846" t="s">
        <v>111</v>
      </c>
      <c r="C9" s="847"/>
      <c r="D9" s="848"/>
      <c r="F9" s="717"/>
      <c r="G9" s="718"/>
    </row>
    <row r="10" spans="2:7" x14ac:dyDescent="0.35">
      <c r="B10" s="845" t="str">
        <f>'2. P&amp;L'!A13</f>
        <v>dont Km parcourus payants classe 1 en millions de veh.km par an</v>
      </c>
      <c r="C10" s="850">
        <f>'2. P&amp;L'!H13</f>
        <v>0</v>
      </c>
      <c r="D10" s="851">
        <f>'2. P&amp;L'!I13</f>
        <v>0</v>
      </c>
      <c r="F10" s="854">
        <f t="shared" ref="F10:F14" si="1">IFERROR(D10-C10,"")</f>
        <v>0</v>
      </c>
      <c r="G10" s="723" t="str">
        <f t="shared" ref="G10:G15" si="2">IFERROR(D10/C10-1,"")</f>
        <v/>
      </c>
    </row>
    <row r="11" spans="2:7" x14ac:dyDescent="0.35">
      <c r="B11" s="724" t="str">
        <f>'2. P&amp;L'!A14</f>
        <v>dont Km parcourus payants classe 2 en millions de veh.km par an</v>
      </c>
      <c r="C11" s="852">
        <f>'2. P&amp;L'!H14</f>
        <v>0</v>
      </c>
      <c r="D11" s="853">
        <f>'2. P&amp;L'!I14</f>
        <v>0</v>
      </c>
      <c r="F11" s="854">
        <f t="shared" si="1"/>
        <v>0</v>
      </c>
      <c r="G11" s="723" t="str">
        <f t="shared" si="2"/>
        <v/>
      </c>
    </row>
    <row r="12" spans="2:7" x14ac:dyDescent="0.35">
      <c r="B12" s="724" t="str">
        <f>'2. P&amp;L'!A15</f>
        <v>dont Km parcourus payants classe 5 en millions de veh.km par an</v>
      </c>
      <c r="C12" s="852">
        <f>'2. P&amp;L'!H15</f>
        <v>0</v>
      </c>
      <c r="D12" s="853">
        <f>'2. P&amp;L'!I15</f>
        <v>0</v>
      </c>
      <c r="F12" s="854">
        <f t="shared" si="1"/>
        <v>0</v>
      </c>
      <c r="G12" s="723" t="str">
        <f t="shared" si="2"/>
        <v/>
      </c>
    </row>
    <row r="13" spans="2:7" x14ac:dyDescent="0.35">
      <c r="B13" s="724" t="str">
        <f>'2. P&amp;L'!A17</f>
        <v>dont Km parcourus payants classe 3 en millions de veh.km par an</v>
      </c>
      <c r="C13" s="852">
        <f>'2. P&amp;L'!H17</f>
        <v>0</v>
      </c>
      <c r="D13" s="853">
        <f>'2. P&amp;L'!I17</f>
        <v>0</v>
      </c>
      <c r="F13" s="854">
        <f t="shared" si="1"/>
        <v>0</v>
      </c>
      <c r="G13" s="723" t="str">
        <f t="shared" si="2"/>
        <v/>
      </c>
    </row>
    <row r="14" spans="2:7" x14ac:dyDescent="0.35">
      <c r="B14" s="724" t="str">
        <f>'2. P&amp;L'!A18</f>
        <v>dont Km parcourus payants classe 4 en millions de veh.km par an</v>
      </c>
      <c r="C14" s="852">
        <f>'2. P&amp;L'!H18</f>
        <v>0</v>
      </c>
      <c r="D14" s="853">
        <f>'2. P&amp;L'!I18</f>
        <v>0</v>
      </c>
      <c r="F14" s="854">
        <f t="shared" si="1"/>
        <v>0</v>
      </c>
      <c r="G14" s="723" t="str">
        <f t="shared" si="2"/>
        <v/>
      </c>
    </row>
    <row r="15" spans="2:7" x14ac:dyDescent="0.35">
      <c r="B15" s="724" t="str">
        <f>'2. P&amp;L'!A19</f>
        <v/>
      </c>
      <c r="C15" s="841" t="str">
        <f>'2. P&amp;L'!G19</f>
        <v/>
      </c>
      <c r="D15" s="842" t="str">
        <f>'2. P&amp;L'!I19</f>
        <v/>
      </c>
      <c r="F15" s="746" t="str">
        <f>IFERROR(D15-C15,"")</f>
        <v/>
      </c>
      <c r="G15" s="723" t="str">
        <f t="shared" si="2"/>
        <v/>
      </c>
    </row>
    <row r="16" spans="2:7" ht="15.6" thickBot="1" x14ac:dyDescent="0.4">
      <c r="B16" s="724"/>
      <c r="C16" s="839"/>
      <c r="D16" s="840"/>
      <c r="F16" s="746"/>
      <c r="G16" s="843"/>
    </row>
    <row r="17" spans="2:9" x14ac:dyDescent="0.35">
      <c r="B17" s="105" t="s">
        <v>117</v>
      </c>
      <c r="C17" s="927"/>
      <c r="D17" s="928"/>
      <c r="F17" s="722"/>
      <c r="G17" s="735" t="str">
        <f t="shared" si="0"/>
        <v/>
      </c>
    </row>
    <row r="18" spans="2:9" x14ac:dyDescent="0.35">
      <c r="B18" s="106" t="s">
        <v>112</v>
      </c>
      <c r="C18" s="926" t="str">
        <f>IFERROR('2. P&amp;L'!H12/'2. P&amp;L'!$G$12-1,"")</f>
        <v/>
      </c>
      <c r="D18" s="926" t="str">
        <f>IFERROR('2. P&amp;L'!I12/'2. P&amp;L'!$G$12-1,"")</f>
        <v/>
      </c>
      <c r="F18" s="727"/>
      <c r="G18" s="723" t="str">
        <f t="shared" si="0"/>
        <v/>
      </c>
    </row>
    <row r="19" spans="2:9" x14ac:dyDescent="0.35">
      <c r="B19" s="106" t="s">
        <v>113</v>
      </c>
      <c r="C19" s="725" t="str">
        <f>IFERROR('2. P&amp;L'!H16/'2. P&amp;L'!$G$16-1,"")</f>
        <v/>
      </c>
      <c r="D19" s="725" t="str">
        <f>IFERROR('2. P&amp;L'!I16/'2. P&amp;L'!$G$16-1,"")</f>
        <v/>
      </c>
      <c r="F19" s="727"/>
      <c r="G19" s="723" t="str">
        <f t="shared" si="0"/>
        <v/>
      </c>
    </row>
    <row r="20" spans="2:9" ht="15.6" thickBot="1" x14ac:dyDescent="0.4">
      <c r="B20" s="728"/>
      <c r="C20" s="13"/>
      <c r="D20" s="734"/>
      <c r="F20" s="730"/>
      <c r="G20" s="736" t="str">
        <f t="shared" si="0"/>
        <v/>
      </c>
    </row>
    <row r="21" spans="2:9" ht="15.6" thickBot="1" x14ac:dyDescent="0.4">
      <c r="B21" s="731" t="s">
        <v>114</v>
      </c>
      <c r="C21" s="732"/>
      <c r="D21" s="733"/>
      <c r="F21" s="717"/>
      <c r="G21" s="718"/>
    </row>
    <row r="22" spans="2:9" x14ac:dyDescent="0.35">
      <c r="B22" s="719" t="str">
        <f>'2. P&amp;L'!A25</f>
        <v>Evolution tarifs théorique Classe 1 en %</v>
      </c>
      <c r="C22" s="720">
        <f>'2. P&amp;L'!H25</f>
        <v>0</v>
      </c>
      <c r="D22" s="721">
        <f>'2. P&amp;L'!I25</f>
        <v>0</v>
      </c>
      <c r="F22" s="722"/>
      <c r="G22" s="735" t="str">
        <f t="shared" si="0"/>
        <v/>
      </c>
    </row>
    <row r="23" spans="2:9" x14ac:dyDescent="0.35">
      <c r="B23" s="724" t="str">
        <f>'2. P&amp;L'!A26</f>
        <v>Evolution tarifs théorique Classe 2 en %</v>
      </c>
      <c r="C23" s="725">
        <f>'2. P&amp;L'!H26</f>
        <v>0</v>
      </c>
      <c r="D23" s="726">
        <f>'2. P&amp;L'!I26</f>
        <v>0</v>
      </c>
      <c r="F23" s="727"/>
      <c r="G23" s="723" t="str">
        <f t="shared" si="0"/>
        <v/>
      </c>
    </row>
    <row r="24" spans="2:9" x14ac:dyDescent="0.35">
      <c r="B24" s="724" t="str">
        <f>'2. P&amp;L'!A27</f>
        <v>Evolution tarifs théorique Classe 5 en %</v>
      </c>
      <c r="C24" s="725">
        <f>'2. P&amp;L'!H28</f>
        <v>0</v>
      </c>
      <c r="D24" s="726">
        <f>'2. P&amp;L'!I28</f>
        <v>0</v>
      </c>
      <c r="F24" s="727"/>
      <c r="G24" s="723" t="str">
        <f t="shared" si="0"/>
        <v/>
      </c>
    </row>
    <row r="25" spans="2:9" x14ac:dyDescent="0.35">
      <c r="B25" s="724" t="str">
        <f>'2. P&amp;L'!A28</f>
        <v>Evolution tarifs théorique Classe 3 en %</v>
      </c>
      <c r="C25" s="725">
        <f>'2. P&amp;L'!H29</f>
        <v>0</v>
      </c>
      <c r="D25" s="726">
        <f>'2. P&amp;L'!I29</f>
        <v>0</v>
      </c>
      <c r="F25" s="727"/>
      <c r="G25" s="723" t="str">
        <f t="shared" si="0"/>
        <v/>
      </c>
    </row>
    <row r="26" spans="2:9" x14ac:dyDescent="0.35">
      <c r="B26" s="724" t="str">
        <f>'2. P&amp;L'!A29</f>
        <v>Evolution tarifs théorique Classe 4 en %</v>
      </c>
      <c r="C26" s="725">
        <f>'2. P&amp;L'!H27</f>
        <v>0</v>
      </c>
      <c r="D26" s="726">
        <f>'2. P&amp;L'!I27</f>
        <v>0</v>
      </c>
      <c r="F26" s="727"/>
      <c r="G26" s="723" t="str">
        <f t="shared" si="0"/>
        <v/>
      </c>
    </row>
    <row r="27" spans="2:9" x14ac:dyDescent="0.35">
      <c r="B27" s="724" t="str">
        <f>'2. P&amp;L'!A30</f>
        <v/>
      </c>
      <c r="C27" s="725">
        <f>'2. P&amp;L'!H28</f>
        <v>0</v>
      </c>
      <c r="D27" s="726">
        <f>'2. P&amp;L'!I28</f>
        <v>0</v>
      </c>
      <c r="F27" s="727"/>
      <c r="G27" s="723" t="str">
        <f t="shared" si="0"/>
        <v/>
      </c>
    </row>
    <row r="28" spans="2:9" ht="15.6" thickBot="1" x14ac:dyDescent="0.4">
      <c r="B28" s="728"/>
      <c r="C28" s="13"/>
      <c r="D28" s="734"/>
      <c r="F28" s="730"/>
      <c r="G28" s="736" t="str">
        <f t="shared" si="0"/>
        <v/>
      </c>
    </row>
    <row r="29" spans="2:9" x14ac:dyDescent="0.35">
      <c r="B29" s="709"/>
      <c r="C29" s="710"/>
      <c r="D29" s="710"/>
    </row>
    <row r="30" spans="2:9" x14ac:dyDescent="0.35">
      <c r="B30" s="957" t="s">
        <v>171</v>
      </c>
      <c r="C30" s="957"/>
      <c r="D30" s="957"/>
    </row>
    <row r="31" spans="2:9" ht="15.6" thickBot="1" x14ac:dyDescent="0.4">
      <c r="B31" s="737"/>
      <c r="C31" s="738"/>
      <c r="D31" s="738"/>
    </row>
    <row r="32" spans="2:9" ht="28.2" thickBot="1" x14ac:dyDescent="0.4">
      <c r="B32" s="713" t="s">
        <v>65</v>
      </c>
      <c r="C32" s="714" t="str">
        <f>C3</f>
        <v>2025 (p) n-1</v>
      </c>
      <c r="D32" s="714" t="str">
        <f t="shared" ref="D32" si="3">D3</f>
        <v>2025 (r)</v>
      </c>
      <c r="F32" s="713" t="s">
        <v>275</v>
      </c>
      <c r="G32" s="715" t="s">
        <v>276</v>
      </c>
      <c r="I32" s="739" t="s">
        <v>451</v>
      </c>
    </row>
    <row r="33" spans="2:9" ht="15.6" thickBot="1" x14ac:dyDescent="0.4">
      <c r="B33" s="740"/>
      <c r="C33" s="741"/>
      <c r="D33" s="741"/>
      <c r="F33" s="722"/>
      <c r="G33" s="742"/>
      <c r="I33" s="743"/>
    </row>
    <row r="34" spans="2:9" x14ac:dyDescent="0.35">
      <c r="B34" s="744" t="s">
        <v>0</v>
      </c>
      <c r="C34" s="745">
        <f>+C35+C46</f>
        <v>0</v>
      </c>
      <c r="D34" s="745">
        <f>+D35+D46</f>
        <v>0</v>
      </c>
      <c r="F34" s="746">
        <f>D34-C34</f>
        <v>0</v>
      </c>
      <c r="G34" s="723" t="str">
        <f t="shared" ref="G34:G36" si="4">IFERROR(D34/C34-1,"")</f>
        <v/>
      </c>
      <c r="I34" s="747"/>
    </row>
    <row r="35" spans="2:9" x14ac:dyDescent="0.35">
      <c r="B35" s="197" t="s">
        <v>297</v>
      </c>
      <c r="C35" s="748">
        <f>'2. P&amp;L'!H37</f>
        <v>0</v>
      </c>
      <c r="D35" s="748">
        <f>'2. P&amp;L'!I37</f>
        <v>0</v>
      </c>
      <c r="F35" s="746">
        <f>D35-C35</f>
        <v>0</v>
      </c>
      <c r="G35" s="723" t="str">
        <f t="shared" si="4"/>
        <v/>
      </c>
      <c r="I35" s="747" t="e">
        <f>IF(ABS(D35/$D$81)&gt;'1. Info'!$D$24,"SIGNIFICATIF","NON MATERIEL")</f>
        <v>#DIV/0!</v>
      </c>
    </row>
    <row r="36" spans="2:9" x14ac:dyDescent="0.35">
      <c r="B36" s="749"/>
      <c r="C36" s="750"/>
      <c r="D36" s="750"/>
      <c r="F36" s="746"/>
      <c r="G36" s="723" t="str">
        <f t="shared" si="4"/>
        <v/>
      </c>
      <c r="I36" s="747"/>
    </row>
    <row r="37" spans="2:9" x14ac:dyDescent="0.35">
      <c r="B37" s="413" t="s">
        <v>416</v>
      </c>
      <c r="C37" s="751">
        <f>'2. P&amp;L'!H38</f>
        <v>0</v>
      </c>
      <c r="D37" s="751">
        <f>'2. P&amp;L'!I38</f>
        <v>0</v>
      </c>
      <c r="F37" s="746">
        <f t="shared" ref="F37:F44" si="5">D37-C37</f>
        <v>0</v>
      </c>
      <c r="G37" s="723" t="str">
        <f t="shared" ref="G37:G44" si="6">IFERROR(D37/C37-1,"")</f>
        <v/>
      </c>
      <c r="I37" s="747" t="e">
        <f>IF(ABS(D37/$D$81)&gt;'1. Info'!$D$24,"SIGNIFICATIF","NON MATERIEL")</f>
        <v>#DIV/0!</v>
      </c>
    </row>
    <row r="38" spans="2:9" x14ac:dyDescent="0.35">
      <c r="B38" s="849" t="str">
        <f>'2. P&amp;L'!A39</f>
        <v>dont classe 1</v>
      </c>
      <c r="C38" s="751">
        <f>'2. P&amp;L'!H39</f>
        <v>0</v>
      </c>
      <c r="D38" s="751">
        <f>'2. P&amp;L'!I39</f>
        <v>0</v>
      </c>
      <c r="F38" s="746">
        <f t="shared" si="5"/>
        <v>0</v>
      </c>
      <c r="G38" s="723" t="str">
        <f t="shared" si="6"/>
        <v/>
      </c>
      <c r="I38" s="747" t="e">
        <f>IF(ABS(D38/$D$81)&gt;'1. Info'!$D$24,"SIGNIFICATIF","NON MATERIEL")</f>
        <v>#DIV/0!</v>
      </c>
    </row>
    <row r="39" spans="2:9" x14ac:dyDescent="0.35">
      <c r="B39" s="849" t="str">
        <f>'2. P&amp;L'!A40</f>
        <v>dont classe 2</v>
      </c>
      <c r="C39" s="751">
        <f>'2. P&amp;L'!H40</f>
        <v>0</v>
      </c>
      <c r="D39" s="751">
        <f>'2. P&amp;L'!I40</f>
        <v>0</v>
      </c>
      <c r="F39" s="746">
        <f t="shared" si="5"/>
        <v>0</v>
      </c>
      <c r="G39" s="723" t="str">
        <f t="shared" si="6"/>
        <v/>
      </c>
      <c r="I39" s="747" t="e">
        <f>IF(ABS(D39/$D$81)&gt;'1. Info'!$D$24,"SIGNIFICATIF","NON MATERIEL")</f>
        <v>#DIV/0!</v>
      </c>
    </row>
    <row r="40" spans="2:9" x14ac:dyDescent="0.35">
      <c r="B40" s="849" t="str">
        <f>'2. P&amp;L'!A41</f>
        <v>dont classe 5</v>
      </c>
      <c r="C40" s="751">
        <f>'2. P&amp;L'!H41</f>
        <v>0</v>
      </c>
      <c r="D40" s="751">
        <f>'2. P&amp;L'!I41</f>
        <v>0</v>
      </c>
      <c r="F40" s="746">
        <f t="shared" si="5"/>
        <v>0</v>
      </c>
      <c r="G40" s="723" t="str">
        <f t="shared" si="6"/>
        <v/>
      </c>
      <c r="I40" s="747" t="e">
        <f>IF(ABS(D40/$D$81)&gt;'1. Info'!$D$24,"SIGNIFICATIF","NON MATERIEL")</f>
        <v>#DIV/0!</v>
      </c>
    </row>
    <row r="41" spans="2:9" x14ac:dyDescent="0.35">
      <c r="B41" s="413" t="s">
        <v>417</v>
      </c>
      <c r="C41" s="751">
        <f>'2. P&amp;L'!H42</f>
        <v>0</v>
      </c>
      <c r="D41" s="751">
        <f>'2. P&amp;L'!I42</f>
        <v>0</v>
      </c>
      <c r="F41" s="746">
        <f t="shared" si="5"/>
        <v>0</v>
      </c>
      <c r="G41" s="723" t="str">
        <f t="shared" si="6"/>
        <v/>
      </c>
      <c r="I41" s="747" t="e">
        <f>IF(ABS(D41/$D$81)&gt;'1. Info'!$D$24,"SIGNIFICATIF","NON MATERIEL")</f>
        <v>#DIV/0!</v>
      </c>
    </row>
    <row r="42" spans="2:9" x14ac:dyDescent="0.35">
      <c r="B42" s="849" t="str">
        <f>'2. P&amp;L'!A43</f>
        <v>dont classe 3</v>
      </c>
      <c r="C42" s="751">
        <f>'2. P&amp;L'!H43</f>
        <v>0</v>
      </c>
      <c r="D42" s="751">
        <f>'2. P&amp;L'!I43</f>
        <v>0</v>
      </c>
      <c r="F42" s="746">
        <f t="shared" si="5"/>
        <v>0</v>
      </c>
      <c r="G42" s="723" t="str">
        <f t="shared" si="6"/>
        <v/>
      </c>
      <c r="I42" s="747" t="e">
        <f>IF(ABS(D42/$D$81)&gt;'1. Info'!$D$24,"SIGNIFICATIF","NON MATERIEL")</f>
        <v>#DIV/0!</v>
      </c>
    </row>
    <row r="43" spans="2:9" x14ac:dyDescent="0.35">
      <c r="B43" s="849" t="str">
        <f>'2. P&amp;L'!A44</f>
        <v>dont classe 4</v>
      </c>
      <c r="C43" s="751">
        <f>'2. P&amp;L'!H44</f>
        <v>0</v>
      </c>
      <c r="D43" s="751">
        <f>'2. P&amp;L'!I44</f>
        <v>0</v>
      </c>
      <c r="F43" s="746">
        <f t="shared" si="5"/>
        <v>0</v>
      </c>
      <c r="G43" s="723" t="str">
        <f t="shared" si="6"/>
        <v/>
      </c>
      <c r="I43" s="747" t="e">
        <f>IF(ABS(D43/$D$81)&gt;'1. Info'!$D$24,"SIGNIFICATIF","NON MATERIEL")</f>
        <v>#DIV/0!</v>
      </c>
    </row>
    <row r="44" spans="2:9" x14ac:dyDescent="0.35">
      <c r="B44" s="849" t="str">
        <f>'2. P&amp;L'!A45</f>
        <v/>
      </c>
      <c r="C44" s="751">
        <f>'2. P&amp;L'!H45</f>
        <v>0</v>
      </c>
      <c r="D44" s="751">
        <f>'2. P&amp;L'!I45</f>
        <v>0</v>
      </c>
      <c r="F44" s="746">
        <f t="shared" si="5"/>
        <v>0</v>
      </c>
      <c r="G44" s="723" t="str">
        <f t="shared" si="6"/>
        <v/>
      </c>
      <c r="I44" s="747" t="e">
        <f>IF(ABS(D44/$D$81)&gt;'1. Info'!$D$24,"SIGNIFICATIF","NON MATERIEL")</f>
        <v>#DIV/0!</v>
      </c>
    </row>
    <row r="45" spans="2:9" x14ac:dyDescent="0.35">
      <c r="B45" s="752"/>
      <c r="C45" s="753"/>
      <c r="D45" s="754"/>
      <c r="F45" s="746"/>
      <c r="G45" s="755"/>
      <c r="I45" s="747"/>
    </row>
    <row r="46" spans="2:9" x14ac:dyDescent="0.35">
      <c r="B46" s="756" t="s">
        <v>35</v>
      </c>
      <c r="C46" s="748">
        <f>'2. P&amp;L'!H48</f>
        <v>0</v>
      </c>
      <c r="D46" s="748">
        <f t="shared" ref="D46" si="7">SUM(D47:D49)</f>
        <v>0</v>
      </c>
      <c r="F46" s="746">
        <f t="shared" ref="F46:F81" si="8">D46-C46</f>
        <v>0</v>
      </c>
      <c r="G46" s="723" t="str">
        <f t="shared" ref="G46:G92" si="9">IFERROR(D46/C46-1,"")</f>
        <v/>
      </c>
      <c r="I46" s="747" t="e">
        <f>IF(ABS(D46/$D$81)&gt;'1. Info'!$D$24,"","NON MATERIEL")</f>
        <v>#DIV/0!</v>
      </c>
    </row>
    <row r="47" spans="2:9" x14ac:dyDescent="0.35">
      <c r="B47" s="55" t="s">
        <v>219</v>
      </c>
      <c r="C47" s="750">
        <f>'2. P&amp;L'!H49</f>
        <v>0</v>
      </c>
      <c r="D47" s="750">
        <f>'2. P&amp;L'!I49</f>
        <v>0</v>
      </c>
      <c r="F47" s="746">
        <f t="shared" si="8"/>
        <v>0</v>
      </c>
      <c r="G47" s="723" t="str">
        <f t="shared" si="9"/>
        <v/>
      </c>
      <c r="I47" s="747" t="e">
        <f>IF(ABS(D47/$D$81)&gt;'1. Info'!$D$24,"SIGNIFICATIF","NON MATERIEL")</f>
        <v>#DIV/0!</v>
      </c>
    </row>
    <row r="48" spans="2:9" x14ac:dyDescent="0.35">
      <c r="B48" s="419" t="s">
        <v>220</v>
      </c>
      <c r="C48" s="751">
        <f>'2. P&amp;L'!H50</f>
        <v>0</v>
      </c>
      <c r="D48" s="751">
        <f>'2. P&amp;L'!I50</f>
        <v>0</v>
      </c>
      <c r="F48" s="746">
        <f t="shared" si="8"/>
        <v>0</v>
      </c>
      <c r="G48" s="723" t="str">
        <f t="shared" si="9"/>
        <v/>
      </c>
      <c r="I48" s="747" t="e">
        <f>IF(ABS(D48/$D$81)&gt;'1. Info'!$D$24,"SIGNIFICATIF","NON MATERIEL")</f>
        <v>#DIV/0!</v>
      </c>
    </row>
    <row r="49" spans="2:9" x14ac:dyDescent="0.35">
      <c r="B49" s="55" t="s">
        <v>221</v>
      </c>
      <c r="C49" s="750">
        <f>'2. P&amp;L'!H51</f>
        <v>0</v>
      </c>
      <c r="D49" s="750">
        <f>'2. P&amp;L'!I51</f>
        <v>0</v>
      </c>
      <c r="F49" s="746">
        <f t="shared" si="8"/>
        <v>0</v>
      </c>
      <c r="G49" s="723" t="str">
        <f t="shared" si="9"/>
        <v/>
      </c>
      <c r="I49" s="747" t="e">
        <f>IF(ABS(D49/$D$81)&gt;'1. Info'!$D$24,"SIGNIFICATIF","NON MATERIEL")</f>
        <v>#DIV/0!</v>
      </c>
    </row>
    <row r="50" spans="2:9" x14ac:dyDescent="0.35">
      <c r="B50" s="53" t="s">
        <v>19</v>
      </c>
      <c r="C50" s="757">
        <f>'2. P&amp;L'!H52</f>
        <v>0</v>
      </c>
      <c r="D50" s="757">
        <f t="shared" ref="D50" si="10">SUM(D51:D54)</f>
        <v>0</v>
      </c>
      <c r="F50" s="746">
        <f t="shared" si="8"/>
        <v>0</v>
      </c>
      <c r="G50" s="723" t="str">
        <f t="shared" si="9"/>
        <v/>
      </c>
      <c r="I50" s="743"/>
    </row>
    <row r="51" spans="2:9" x14ac:dyDescent="0.35">
      <c r="B51" s="55" t="s">
        <v>34</v>
      </c>
      <c r="C51" s="758"/>
      <c r="D51" s="750">
        <f>'2. P&amp;L'!I53</f>
        <v>0</v>
      </c>
      <c r="F51" s="746">
        <f t="shared" si="8"/>
        <v>0</v>
      </c>
      <c r="G51" s="723" t="str">
        <f t="shared" si="9"/>
        <v/>
      </c>
      <c r="I51" s="747" t="e">
        <f>IF(ABS(D51/$D$81)&gt;'1. Info'!$D$24,"SIGNIFICATIF","NON MATERIEL")</f>
        <v>#DIV/0!</v>
      </c>
    </row>
    <row r="52" spans="2:9" x14ac:dyDescent="0.35">
      <c r="B52" s="419" t="s">
        <v>36</v>
      </c>
      <c r="C52" s="759"/>
      <c r="D52" s="751">
        <f>'2. P&amp;L'!I54</f>
        <v>0</v>
      </c>
      <c r="F52" s="746">
        <f t="shared" si="8"/>
        <v>0</v>
      </c>
      <c r="G52" s="723" t="str">
        <f t="shared" si="9"/>
        <v/>
      </c>
      <c r="I52" s="747" t="e">
        <f>IF(ABS(D52/$D$81)&gt;'1. Info'!$D$24,"SIGNIFICATIF","NON MATERIEL")</f>
        <v>#DIV/0!</v>
      </c>
    </row>
    <row r="53" spans="2:9" x14ac:dyDescent="0.35">
      <c r="B53" s="419" t="s">
        <v>118</v>
      </c>
      <c r="C53" s="760"/>
      <c r="D53" s="761">
        <f>'2. P&amp;L'!I55</f>
        <v>0</v>
      </c>
      <c r="F53" s="746">
        <f t="shared" si="8"/>
        <v>0</v>
      </c>
      <c r="G53" s="723" t="str">
        <f t="shared" si="9"/>
        <v/>
      </c>
      <c r="I53" s="747" t="e">
        <f>IF(ABS(D53/$D$81)&gt;'1. Info'!$D$24,"SIGNIFICATIF","NON MATERIEL")</f>
        <v>#DIV/0!</v>
      </c>
    </row>
    <row r="54" spans="2:9" x14ac:dyDescent="0.35">
      <c r="B54" s="55" t="s">
        <v>342</v>
      </c>
      <c r="C54" s="758"/>
      <c r="D54" s="750">
        <f>'2. P&amp;L'!I56</f>
        <v>0</v>
      </c>
      <c r="F54" s="746">
        <f t="shared" si="8"/>
        <v>0</v>
      </c>
      <c r="G54" s="723" t="str">
        <f t="shared" si="9"/>
        <v/>
      </c>
      <c r="I54" s="747" t="e">
        <f>IF(ABS(D54/$D$81)&gt;'1. Info'!$D$24,"SIGNIFICATIF","NON MATERIEL")</f>
        <v>#DIV/0!</v>
      </c>
    </row>
    <row r="55" spans="2:9" x14ac:dyDescent="0.35">
      <c r="B55" s="762" t="s">
        <v>1</v>
      </c>
      <c r="C55" s="763">
        <f>'2. P&amp;L'!H57</f>
        <v>0</v>
      </c>
      <c r="D55" s="763">
        <f>D56+D68+D73+D80</f>
        <v>0</v>
      </c>
      <c r="F55" s="746">
        <f t="shared" si="8"/>
        <v>0</v>
      </c>
      <c r="G55" s="723" t="str">
        <f t="shared" si="9"/>
        <v/>
      </c>
      <c r="I55" s="743"/>
    </row>
    <row r="56" spans="2:9" x14ac:dyDescent="0.35">
      <c r="B56" s="756" t="s">
        <v>44</v>
      </c>
      <c r="C56" s="748">
        <f>'2. P&amp;L'!H58</f>
        <v>0</v>
      </c>
      <c r="D56" s="748">
        <f t="shared" ref="D56" si="11">+D57+D58+D62+D63+D66</f>
        <v>0</v>
      </c>
      <c r="F56" s="746">
        <f t="shared" si="8"/>
        <v>0</v>
      </c>
      <c r="G56" s="723" t="str">
        <f t="shared" si="9"/>
        <v/>
      </c>
      <c r="I56" s="743"/>
    </row>
    <row r="57" spans="2:9" x14ac:dyDescent="0.35">
      <c r="B57" s="112" t="s">
        <v>43</v>
      </c>
      <c r="C57" s="764">
        <f>'2. P&amp;L'!H59</f>
        <v>0</v>
      </c>
      <c r="D57" s="764">
        <f>'2. P&amp;L'!I59</f>
        <v>0</v>
      </c>
      <c r="F57" s="746">
        <f t="shared" si="8"/>
        <v>0</v>
      </c>
      <c r="G57" s="723" t="str">
        <f t="shared" si="9"/>
        <v/>
      </c>
      <c r="I57" s="747" t="e">
        <f>IF(ABS(D57/$D$81)&gt;'1. Info'!$D$24,"SIGNIFICATIF","NON MATERIEL")</f>
        <v>#DIV/0!</v>
      </c>
    </row>
    <row r="58" spans="2:9" x14ac:dyDescent="0.35">
      <c r="B58" s="378" t="s">
        <v>310</v>
      </c>
      <c r="C58" s="761">
        <f>'2. P&amp;L'!H60</f>
        <v>0</v>
      </c>
      <c r="D58" s="761">
        <f>'2. P&amp;L'!I60</f>
        <v>0</v>
      </c>
      <c r="F58" s="746">
        <f t="shared" si="8"/>
        <v>0</v>
      </c>
      <c r="G58" s="723" t="str">
        <f t="shared" si="9"/>
        <v/>
      </c>
      <c r="I58" s="747" t="e">
        <f>IF(ABS(D58/$D$81)&gt;'1. Info'!$D$24,"SIGNIFICATIF","NON MATERIEL")</f>
        <v>#DIV/0!</v>
      </c>
    </row>
    <row r="59" spans="2:9" x14ac:dyDescent="0.35">
      <c r="B59" s="420" t="s">
        <v>339</v>
      </c>
      <c r="C59" s="765"/>
      <c r="D59" s="766">
        <f>'2. P&amp;L'!I61</f>
        <v>0</v>
      </c>
      <c r="F59" s="746">
        <f t="shared" si="8"/>
        <v>0</v>
      </c>
      <c r="G59" s="723" t="str">
        <f t="shared" si="9"/>
        <v/>
      </c>
      <c r="I59" s="747" t="e">
        <f>IF(ABS(D59/$D$81)&gt;'1. Info'!$D$24,"SIGNIFICATIF","NON MATERIEL")</f>
        <v>#DIV/0!</v>
      </c>
    </row>
    <row r="60" spans="2:9" x14ac:dyDescent="0.35">
      <c r="B60" s="420" t="s">
        <v>340</v>
      </c>
      <c r="C60" s="765"/>
      <c r="D60" s="766">
        <f>'2. P&amp;L'!I62</f>
        <v>0</v>
      </c>
      <c r="F60" s="746">
        <f t="shared" si="8"/>
        <v>0</v>
      </c>
      <c r="G60" s="723" t="str">
        <f t="shared" si="9"/>
        <v/>
      </c>
      <c r="I60" s="747" t="e">
        <f>IF(ABS(D60/$D$81)&gt;'1. Info'!$D$24,"SIGNIFICATIF","NON MATERIEL")</f>
        <v>#DIV/0!</v>
      </c>
    </row>
    <row r="61" spans="2:9" x14ac:dyDescent="0.35">
      <c r="B61" s="420" t="s">
        <v>341</v>
      </c>
      <c r="C61" s="765"/>
      <c r="D61" s="766">
        <f>'2. P&amp;L'!I63</f>
        <v>0</v>
      </c>
      <c r="F61" s="746">
        <f t="shared" si="8"/>
        <v>0</v>
      </c>
      <c r="G61" s="723" t="str">
        <f t="shared" si="9"/>
        <v/>
      </c>
      <c r="I61" s="747" t="e">
        <f>IF(ABS(D61/$D$81)&gt;'1. Info'!$D$24,"SIGNIFICATIF","NON MATERIEL")</f>
        <v>#DIV/0!</v>
      </c>
    </row>
    <row r="62" spans="2:9" x14ac:dyDescent="0.35">
      <c r="B62" s="378" t="s">
        <v>42</v>
      </c>
      <c r="C62" s="761">
        <f>'2. P&amp;L'!H64</f>
        <v>0</v>
      </c>
      <c r="D62" s="761">
        <f>'2. P&amp;L'!I64</f>
        <v>0</v>
      </c>
      <c r="F62" s="746">
        <f t="shared" si="8"/>
        <v>0</v>
      </c>
      <c r="G62" s="723" t="str">
        <f t="shared" si="9"/>
        <v/>
      </c>
      <c r="I62" s="747" t="e">
        <f>IF(ABS(D62/$D$81)&gt;'1. Info'!$D$24,"SIGNIFICATIF","NON MATERIEL")</f>
        <v>#DIV/0!</v>
      </c>
    </row>
    <row r="63" spans="2:9" x14ac:dyDescent="0.35">
      <c r="B63" s="378" t="s">
        <v>40</v>
      </c>
      <c r="C63" s="761">
        <f>'2. P&amp;L'!H65</f>
        <v>0</v>
      </c>
      <c r="D63" s="761">
        <f>'2. P&amp;L'!I65</f>
        <v>0</v>
      </c>
      <c r="F63" s="746">
        <f t="shared" si="8"/>
        <v>0</v>
      </c>
      <c r="G63" s="723" t="str">
        <f t="shared" si="9"/>
        <v/>
      </c>
      <c r="I63" s="747" t="e">
        <f>IF(ABS(D63/$D$81)&gt;'1. Info'!$D$24,"SIGNIFICATIF","NON MATERIEL")</f>
        <v>#DIV/0!</v>
      </c>
    </row>
    <row r="64" spans="2:9" x14ac:dyDescent="0.35">
      <c r="B64" s="420" t="s">
        <v>287</v>
      </c>
      <c r="C64" s="766">
        <f>'2. P&amp;L'!H66</f>
        <v>0</v>
      </c>
      <c r="D64" s="766">
        <f>'2. P&amp;L'!I66</f>
        <v>0</v>
      </c>
      <c r="F64" s="746">
        <f t="shared" si="8"/>
        <v>0</v>
      </c>
      <c r="G64" s="723" t="str">
        <f t="shared" si="9"/>
        <v/>
      </c>
      <c r="I64" s="747" t="e">
        <f>IF(ABS(D64/$D$81)&gt;'1. Info'!$D$24,"SIGNIFICATIF","NON MATERIEL")</f>
        <v>#DIV/0!</v>
      </c>
    </row>
    <row r="65" spans="2:9" x14ac:dyDescent="0.35">
      <c r="B65" s="420" t="s">
        <v>288</v>
      </c>
      <c r="C65" s="766">
        <f>'2. P&amp;L'!H67</f>
        <v>0</v>
      </c>
      <c r="D65" s="766">
        <f>'2. P&amp;L'!I67</f>
        <v>0</v>
      </c>
      <c r="F65" s="746">
        <f t="shared" si="8"/>
        <v>0</v>
      </c>
      <c r="G65" s="723" t="str">
        <f t="shared" si="9"/>
        <v/>
      </c>
      <c r="I65" s="747" t="e">
        <f>IF(ABS(D65/$D$81)&gt;'1. Info'!$D$24,"SIGNIFICATIF","NON MATERIEL")</f>
        <v>#DIV/0!</v>
      </c>
    </row>
    <row r="66" spans="2:9" x14ac:dyDescent="0.35">
      <c r="B66" s="384" t="s">
        <v>338</v>
      </c>
      <c r="C66" s="751">
        <f>'2. P&amp;L'!H68</f>
        <v>0</v>
      </c>
      <c r="D66" s="751">
        <f>'2. P&amp;L'!I68</f>
        <v>0</v>
      </c>
      <c r="F66" s="746">
        <f t="shared" si="8"/>
        <v>0</v>
      </c>
      <c r="G66" s="723" t="str">
        <f t="shared" si="9"/>
        <v/>
      </c>
      <c r="I66" s="747" t="e">
        <f>IF(ABS(D66/$D$81)&gt;'1. Info'!$D$24,"SIGNIFICATIF","NON MATERIEL")</f>
        <v>#DIV/0!</v>
      </c>
    </row>
    <row r="67" spans="2:9" x14ac:dyDescent="0.35">
      <c r="B67" s="421" t="s">
        <v>120</v>
      </c>
      <c r="C67" s="767">
        <f>'2. P&amp;L'!H69</f>
        <v>0</v>
      </c>
      <c r="D67" s="767">
        <f>'2. P&amp;L'!I69</f>
        <v>0</v>
      </c>
      <c r="F67" s="746">
        <f t="shared" si="8"/>
        <v>0</v>
      </c>
      <c r="G67" s="723" t="str">
        <f t="shared" si="9"/>
        <v/>
      </c>
      <c r="I67" s="747" t="e">
        <f>IF(ABS(D67/$D$81)&gt;'1. Info'!$D$24,"SIGNIFICATIF","NON MATERIEL")</f>
        <v>#DIV/0!</v>
      </c>
    </row>
    <row r="68" spans="2:9" x14ac:dyDescent="0.35">
      <c r="B68" s="768" t="s">
        <v>566</v>
      </c>
      <c r="C68" s="748">
        <f>'2. P&amp;L'!H70</f>
        <v>0</v>
      </c>
      <c r="D68" s="748">
        <f>SUM(D69:D72)</f>
        <v>0</v>
      </c>
      <c r="F68" s="746">
        <f t="shared" si="8"/>
        <v>0</v>
      </c>
      <c r="G68" s="723" t="str">
        <f t="shared" si="9"/>
        <v/>
      </c>
      <c r="I68" s="743"/>
    </row>
    <row r="69" spans="2:9" x14ac:dyDescent="0.35">
      <c r="B69" s="101" t="s">
        <v>78</v>
      </c>
      <c r="C69" s="758"/>
      <c r="D69" s="750">
        <f>'2. P&amp;L'!I71</f>
        <v>0</v>
      </c>
      <c r="F69" s="746">
        <f t="shared" si="8"/>
        <v>0</v>
      </c>
      <c r="G69" s="723" t="str">
        <f t="shared" si="9"/>
        <v/>
      </c>
      <c r="I69" s="747" t="e">
        <f>IF(ABS(D69/$D$81)&gt;'1. Info'!$D$24,"SIGNIFICATIF","NON MATERIEL")</f>
        <v>#DIV/0!</v>
      </c>
    </row>
    <row r="70" spans="2:9" x14ac:dyDescent="0.35">
      <c r="B70" s="384" t="s">
        <v>79</v>
      </c>
      <c r="C70" s="759"/>
      <c r="D70" s="751">
        <f>'2. P&amp;L'!I72</f>
        <v>0</v>
      </c>
      <c r="F70" s="746">
        <f t="shared" si="8"/>
        <v>0</v>
      </c>
      <c r="G70" s="723" t="str">
        <f t="shared" si="9"/>
        <v/>
      </c>
      <c r="I70" s="747" t="e">
        <f>IF(ABS(D70/$D$81)&gt;'1. Info'!$D$24,"SIGNIFICATIF","NON MATERIEL")</f>
        <v>#DIV/0!</v>
      </c>
    </row>
    <row r="71" spans="2:9" x14ac:dyDescent="0.35">
      <c r="B71" s="384" t="s">
        <v>80</v>
      </c>
      <c r="C71" s="759"/>
      <c r="D71" s="751">
        <f>'2. P&amp;L'!I73</f>
        <v>0</v>
      </c>
      <c r="F71" s="746">
        <f t="shared" si="8"/>
        <v>0</v>
      </c>
      <c r="G71" s="723" t="str">
        <f t="shared" si="9"/>
        <v/>
      </c>
      <c r="I71" s="747" t="e">
        <f>IF(ABS(D71/$D$81)&gt;'1. Info'!$D$24,"SIGNIFICATIF","NON MATERIEL")</f>
        <v>#DIV/0!</v>
      </c>
    </row>
    <row r="72" spans="2:9" x14ac:dyDescent="0.35">
      <c r="B72" s="101" t="s">
        <v>77</v>
      </c>
      <c r="C72" s="758"/>
      <c r="D72" s="750">
        <f>'2. P&amp;L'!I74</f>
        <v>0</v>
      </c>
      <c r="F72" s="746">
        <f t="shared" si="8"/>
        <v>0</v>
      </c>
      <c r="G72" s="723" t="str">
        <f t="shared" si="9"/>
        <v/>
      </c>
      <c r="I72" s="747" t="e">
        <f>IF(ABS(D72/$D$81)&gt;'1. Info'!$D$24,"SIGNIFICATIF","NON MATERIEL")</f>
        <v>#DIV/0!</v>
      </c>
    </row>
    <row r="73" spans="2:9" x14ac:dyDescent="0.35">
      <c r="B73" s="768" t="s">
        <v>48</v>
      </c>
      <c r="C73" s="748">
        <f>'2. P&amp;L'!H75</f>
        <v>0</v>
      </c>
      <c r="D73" s="748">
        <f t="shared" ref="D73" si="12">+D74+D77+D78+D79</f>
        <v>0</v>
      </c>
      <c r="F73" s="746">
        <f t="shared" si="8"/>
        <v>0</v>
      </c>
      <c r="G73" s="723" t="str">
        <f t="shared" si="9"/>
        <v/>
      </c>
      <c r="I73" s="743"/>
    </row>
    <row r="74" spans="2:9" x14ac:dyDescent="0.35">
      <c r="B74" s="101" t="s">
        <v>38</v>
      </c>
      <c r="C74" s="764">
        <f>'2. P&amp;L'!H76</f>
        <v>0</v>
      </c>
      <c r="D74" s="764">
        <f>'2. P&amp;L'!I76</f>
        <v>0</v>
      </c>
      <c r="F74" s="746">
        <f t="shared" si="8"/>
        <v>0</v>
      </c>
      <c r="G74" s="723" t="str">
        <f t="shared" si="9"/>
        <v/>
      </c>
      <c r="I74" s="747" t="e">
        <f>IF(ABS(D74/$D$81)&gt;'1. Info'!$D$24,"SIGNIFICATIF","NON MATERIEL")</f>
        <v>#DIV/0!</v>
      </c>
    </row>
    <row r="75" spans="2:9" x14ac:dyDescent="0.35">
      <c r="B75" s="420" t="s">
        <v>298</v>
      </c>
      <c r="C75" s="769">
        <f>'2. P&amp;L'!H77</f>
        <v>0</v>
      </c>
      <c r="D75" s="769">
        <f>'2. P&amp;L'!I77</f>
        <v>0</v>
      </c>
      <c r="F75" s="746">
        <f t="shared" si="8"/>
        <v>0</v>
      </c>
      <c r="G75" s="723" t="str">
        <f t="shared" si="9"/>
        <v/>
      </c>
      <c r="I75" s="747" t="e">
        <f>IF(ABS(D75/$D$81)&gt;'1. Info'!$D$24,"SIGNIFICATIF","NON MATERIEL")</f>
        <v>#DIV/0!</v>
      </c>
    </row>
    <row r="76" spans="2:9" x14ac:dyDescent="0.35">
      <c r="B76" s="420" t="s">
        <v>299</v>
      </c>
      <c r="C76" s="766">
        <f>'2. P&amp;L'!H78</f>
        <v>0</v>
      </c>
      <c r="D76" s="766">
        <f>'2. P&amp;L'!I78</f>
        <v>0</v>
      </c>
      <c r="F76" s="746">
        <f t="shared" si="8"/>
        <v>0</v>
      </c>
      <c r="G76" s="723" t="str">
        <f t="shared" si="9"/>
        <v/>
      </c>
      <c r="I76" s="747" t="e">
        <f>IF(ABS(D76/$D$81)&gt;'1. Info'!$D$24,"SIGNIFICATIF","NON MATERIEL")</f>
        <v>#DIV/0!</v>
      </c>
    </row>
    <row r="77" spans="2:9" x14ac:dyDescent="0.35">
      <c r="B77" s="378" t="s">
        <v>39</v>
      </c>
      <c r="C77" s="751">
        <f>'2. P&amp;L'!H79</f>
        <v>0</v>
      </c>
      <c r="D77" s="751">
        <f>'2. P&amp;L'!I79</f>
        <v>0</v>
      </c>
      <c r="F77" s="746">
        <f t="shared" si="8"/>
        <v>0</v>
      </c>
      <c r="G77" s="723" t="str">
        <f t="shared" si="9"/>
        <v/>
      </c>
      <c r="I77" s="747" t="e">
        <f>IF(ABS(D77/$D$81)&gt;'1. Info'!$D$24,"SIGNIFICATIF","NON MATERIEL")</f>
        <v>#DIV/0!</v>
      </c>
    </row>
    <row r="78" spans="2:9" x14ac:dyDescent="0.35">
      <c r="B78" s="378" t="s">
        <v>37</v>
      </c>
      <c r="C78" s="751">
        <f>'2. P&amp;L'!H80</f>
        <v>0</v>
      </c>
      <c r="D78" s="751">
        <f>'2. P&amp;L'!I80</f>
        <v>0</v>
      </c>
      <c r="F78" s="746">
        <f t="shared" si="8"/>
        <v>0</v>
      </c>
      <c r="G78" s="723" t="str">
        <f t="shared" si="9"/>
        <v/>
      </c>
      <c r="I78" s="747" t="e">
        <f>IF(ABS(D78/$D$81)&gt;'1. Info'!$D$24,"SIGNIFICATIF","NON MATERIEL")</f>
        <v>#DIV/0!</v>
      </c>
    </row>
    <row r="79" spans="2:9" x14ac:dyDescent="0.35">
      <c r="B79" s="378" t="s">
        <v>41</v>
      </c>
      <c r="C79" s="751">
        <f>'2. P&amp;L'!H82</f>
        <v>0</v>
      </c>
      <c r="D79" s="751">
        <f>'2. P&amp;L'!I82</f>
        <v>0</v>
      </c>
      <c r="F79" s="746">
        <f t="shared" si="8"/>
        <v>0</v>
      </c>
      <c r="G79" s="723" t="str">
        <f t="shared" si="9"/>
        <v/>
      </c>
      <c r="I79" s="747" t="e">
        <f>IF(ABS(D79/$D$81)&gt;'1. Info'!$D$24,"SIGNIFICATIF","NON MATERIEL")</f>
        <v>#DIV/0!</v>
      </c>
    </row>
    <row r="80" spans="2:9" x14ac:dyDescent="0.35">
      <c r="B80" s="112" t="s">
        <v>47</v>
      </c>
      <c r="C80" s="750">
        <f>'2. P&amp;L'!H83</f>
        <v>0</v>
      </c>
      <c r="D80" s="750">
        <f>'2. P&amp;L'!I83</f>
        <v>0</v>
      </c>
      <c r="F80" s="746">
        <f t="shared" si="8"/>
        <v>0</v>
      </c>
      <c r="G80" s="723" t="str">
        <f t="shared" si="9"/>
        <v/>
      </c>
      <c r="I80" s="747" t="e">
        <f>IF(ABS(D80/$D$81)&gt;'1. Info'!$D$24,"SIGNIFICATIF","NON MATERIEL")</f>
        <v>#DIV/0!</v>
      </c>
    </row>
    <row r="81" spans="2:9" x14ac:dyDescent="0.35">
      <c r="B81" s="300" t="s">
        <v>45</v>
      </c>
      <c r="C81" s="763">
        <f>'2. P&amp;L'!H84</f>
        <v>0</v>
      </c>
      <c r="D81" s="763">
        <f>D34++D50+D56+D68+D73+D80</f>
        <v>0</v>
      </c>
      <c r="F81" s="746">
        <f t="shared" si="8"/>
        <v>0</v>
      </c>
      <c r="G81" s="723" t="str">
        <f t="shared" si="9"/>
        <v/>
      </c>
      <c r="I81" s="743"/>
    </row>
    <row r="82" spans="2:9" x14ac:dyDescent="0.35">
      <c r="B82" s="770" t="s">
        <v>46</v>
      </c>
      <c r="C82" s="771" t="str">
        <f>'2. P&amp;L'!H85</f>
        <v/>
      </c>
      <c r="D82" s="771" t="str">
        <f>IFERROR(D81/D34,"")</f>
        <v/>
      </c>
      <c r="F82" s="746"/>
      <c r="G82" s="723" t="str">
        <f t="shared" si="9"/>
        <v/>
      </c>
      <c r="I82" s="743"/>
    </row>
    <row r="83" spans="2:9" x14ac:dyDescent="0.35">
      <c r="B83" s="112" t="s">
        <v>300</v>
      </c>
      <c r="C83" s="764">
        <f>'2. P&amp;L'!H86</f>
        <v>0</v>
      </c>
      <c r="D83" s="764">
        <f>'2. P&amp;L'!I86</f>
        <v>0</v>
      </c>
      <c r="F83" s="746">
        <f t="shared" ref="F83:F92" si="13">D83-C83</f>
        <v>0</v>
      </c>
      <c r="G83" s="723" t="str">
        <f t="shared" si="9"/>
        <v/>
      </c>
      <c r="I83" s="747" t="e">
        <f>IF(ABS(D83/$D$81)&gt;'1. Info'!$D$24,"SIGNIFICATIF","NON MATERIEL")</f>
        <v>#DIV/0!</v>
      </c>
    </row>
    <row r="84" spans="2:9" x14ac:dyDescent="0.35">
      <c r="B84" s="422" t="s">
        <v>125</v>
      </c>
      <c r="C84" s="751">
        <f>'2. P&amp;L'!H87</f>
        <v>0</v>
      </c>
      <c r="D84" s="751">
        <f>'2. P&amp;L'!I87</f>
        <v>0</v>
      </c>
      <c r="F84" s="746">
        <f t="shared" si="13"/>
        <v>0</v>
      </c>
      <c r="G84" s="723" t="str">
        <f t="shared" si="9"/>
        <v/>
      </c>
      <c r="I84" s="747" t="e">
        <f>IF(ABS(D84/$D$81)&gt;'1. Info'!$D$24,"SIGNIFICATIF","NON MATERIEL")</f>
        <v>#DIV/0!</v>
      </c>
    </row>
    <row r="85" spans="2:9" x14ac:dyDescent="0.35">
      <c r="B85" s="422" t="s">
        <v>126</v>
      </c>
      <c r="C85" s="751">
        <f>'2. P&amp;L'!H88</f>
        <v>0</v>
      </c>
      <c r="D85" s="751">
        <f>'2. P&amp;L'!I88</f>
        <v>0</v>
      </c>
      <c r="F85" s="746">
        <f t="shared" si="13"/>
        <v>0</v>
      </c>
      <c r="G85" s="723" t="str">
        <f t="shared" si="9"/>
        <v/>
      </c>
      <c r="I85" s="747" t="e">
        <f>IF(ABS(D85/$D$81)&gt;'1. Info'!$D$24,"SIGNIFICATIF","NON MATERIEL")</f>
        <v>#DIV/0!</v>
      </c>
    </row>
    <row r="86" spans="2:9" x14ac:dyDescent="0.35">
      <c r="B86" s="378" t="s">
        <v>49</v>
      </c>
      <c r="C86" s="761">
        <f>'2. P&amp;L'!H89</f>
        <v>0</v>
      </c>
      <c r="D86" s="761">
        <f>'2. P&amp;L'!I89</f>
        <v>0</v>
      </c>
      <c r="F86" s="746">
        <f t="shared" si="13"/>
        <v>0</v>
      </c>
      <c r="G86" s="723" t="str">
        <f t="shared" si="9"/>
        <v/>
      </c>
      <c r="I86" s="747" t="e">
        <f>IF(ABS(D86/$D$81)&gt;'1. Info'!$D$24,"SIGNIFICATIF","NON MATERIEL")</f>
        <v>#DIV/0!</v>
      </c>
    </row>
    <row r="87" spans="2:9" x14ac:dyDescent="0.35">
      <c r="B87" s="420" t="s">
        <v>127</v>
      </c>
      <c r="C87" s="765"/>
      <c r="D87" s="766">
        <f>'2. P&amp;L'!I90</f>
        <v>0</v>
      </c>
      <c r="F87" s="746">
        <f t="shared" si="13"/>
        <v>0</v>
      </c>
      <c r="G87" s="723" t="str">
        <f t="shared" si="9"/>
        <v/>
      </c>
      <c r="I87" s="747" t="e">
        <f>IF(ABS(D87/$D$81)&gt;'1. Info'!$D$24,"SIGNIFICATIF","NON MATERIEL")</f>
        <v>#DIV/0!</v>
      </c>
    </row>
    <row r="88" spans="2:9" x14ac:dyDescent="0.35">
      <c r="B88" s="420" t="s">
        <v>128</v>
      </c>
      <c r="C88" s="765"/>
      <c r="D88" s="766">
        <f>'2. P&amp;L'!I91</f>
        <v>0</v>
      </c>
      <c r="F88" s="746">
        <f t="shared" si="13"/>
        <v>0</v>
      </c>
      <c r="G88" s="723" t="str">
        <f t="shared" si="9"/>
        <v/>
      </c>
      <c r="I88" s="747" t="e">
        <f>IF(ABS(D88/$D$81)&gt;'1. Info'!$D$24,"SIGNIFICATIF","NON MATERIEL")</f>
        <v>#DIV/0!</v>
      </c>
    </row>
    <row r="89" spans="2:9" x14ac:dyDescent="0.35">
      <c r="B89" s="420" t="s">
        <v>129</v>
      </c>
      <c r="C89" s="765"/>
      <c r="D89" s="766">
        <f>'2. P&amp;L'!I92</f>
        <v>0</v>
      </c>
      <c r="F89" s="746">
        <f t="shared" si="13"/>
        <v>0</v>
      </c>
      <c r="G89" s="723" t="str">
        <f t="shared" si="9"/>
        <v/>
      </c>
      <c r="I89" s="747" t="e">
        <f>IF(ABS(D89/$D$81)&gt;'1. Info'!$D$24,"SIGNIFICATIF","NON MATERIEL")</f>
        <v>#DIV/0!</v>
      </c>
    </row>
    <row r="90" spans="2:9" x14ac:dyDescent="0.35">
      <c r="B90" s="420" t="s">
        <v>130</v>
      </c>
      <c r="C90" s="772"/>
      <c r="D90" s="769">
        <f>'2. P&amp;L'!I93</f>
        <v>0</v>
      </c>
      <c r="F90" s="746">
        <f t="shared" si="13"/>
        <v>0</v>
      </c>
      <c r="G90" s="723" t="str">
        <f t="shared" si="9"/>
        <v/>
      </c>
      <c r="I90" s="747" t="e">
        <f>IF(ABS(D90/$D$81)&gt;'1. Info'!$D$24,"SIGNIFICATIF","NON MATERIEL")</f>
        <v>#DIV/0!</v>
      </c>
    </row>
    <row r="91" spans="2:9" x14ac:dyDescent="0.35">
      <c r="B91" s="112" t="s">
        <v>289</v>
      </c>
      <c r="C91" s="750">
        <f>'2. P&amp;L'!H94</f>
        <v>0</v>
      </c>
      <c r="D91" s="750">
        <f>'2. P&amp;L'!I94</f>
        <v>0</v>
      </c>
      <c r="F91" s="746">
        <f t="shared" si="13"/>
        <v>0</v>
      </c>
      <c r="G91" s="723" t="str">
        <f t="shared" si="9"/>
        <v/>
      </c>
      <c r="I91" s="747" t="e">
        <f>IF(ABS(D91/$D$81)&gt;'1. Info'!$D$24,"SIGNIFICATIF","NON MATERIEL")</f>
        <v>#DIV/0!</v>
      </c>
    </row>
    <row r="92" spans="2:9" x14ac:dyDescent="0.35">
      <c r="B92" s="762" t="s">
        <v>50</v>
      </c>
      <c r="C92" s="763">
        <f>'2. P&amp;L'!H95</f>
        <v>0</v>
      </c>
      <c r="D92" s="763">
        <f>+D81+D83+D86+D91</f>
        <v>0</v>
      </c>
      <c r="F92" s="746">
        <f t="shared" si="13"/>
        <v>0</v>
      </c>
      <c r="G92" s="723" t="str">
        <f t="shared" si="9"/>
        <v/>
      </c>
      <c r="I92" s="747"/>
    </row>
    <row r="93" spans="2:9" x14ac:dyDescent="0.35">
      <c r="B93" s="773"/>
      <c r="C93" s="774"/>
      <c r="D93" s="774"/>
      <c r="F93" s="746"/>
      <c r="G93" s="755"/>
      <c r="I93" s="743"/>
    </row>
    <row r="94" spans="2:9" x14ac:dyDescent="0.35">
      <c r="B94" s="53" t="s">
        <v>6</v>
      </c>
      <c r="C94" s="748">
        <f>'2. P&amp;L'!H97</f>
        <v>0</v>
      </c>
      <c r="D94" s="748">
        <f>D95+D98+D99</f>
        <v>0</v>
      </c>
      <c r="F94" s="746">
        <f t="shared" ref="F94:F104" si="14">D94-C94</f>
        <v>0</v>
      </c>
      <c r="G94" s="723" t="str">
        <f t="shared" ref="G94:G105" si="15">IFERROR(D94/C94-1,"")</f>
        <v/>
      </c>
      <c r="I94" s="747"/>
    </row>
    <row r="95" spans="2:9" x14ac:dyDescent="0.35">
      <c r="B95" s="112" t="s">
        <v>51</v>
      </c>
      <c r="C95" s="750">
        <f>'2. P&amp;L'!H98</f>
        <v>0</v>
      </c>
      <c r="D95" s="750">
        <f>'2. P&amp;L'!I98</f>
        <v>0</v>
      </c>
      <c r="F95" s="746">
        <f t="shared" si="14"/>
        <v>0</v>
      </c>
      <c r="G95" s="723" t="str">
        <f t="shared" si="15"/>
        <v/>
      </c>
      <c r="I95" s="747" t="e">
        <f>IF(ABS(D95/$D$81)&gt;'1. Info'!$D$24,"SIGNIFICATIF","NON MATERIEL")</f>
        <v>#DIV/0!</v>
      </c>
    </row>
    <row r="96" spans="2:9" x14ac:dyDescent="0.35">
      <c r="B96" s="420" t="s">
        <v>336</v>
      </c>
      <c r="C96" s="769">
        <f>'2. P&amp;L'!H99</f>
        <v>0</v>
      </c>
      <c r="D96" s="769">
        <f>'2. P&amp;L'!I99</f>
        <v>0</v>
      </c>
      <c r="F96" s="746">
        <f t="shared" si="14"/>
        <v>0</v>
      </c>
      <c r="G96" s="723" t="str">
        <f t="shared" si="15"/>
        <v/>
      </c>
      <c r="I96" s="747" t="e">
        <f>IF(ABS(D96/$D$81)&gt;'1. Info'!$D$24,"SIGNIFICATIF","NON MATERIEL")</f>
        <v>#DIV/0!</v>
      </c>
    </row>
    <row r="97" spans="2:9" x14ac:dyDescent="0.35">
      <c r="B97" s="420" t="s">
        <v>222</v>
      </c>
      <c r="C97" s="769">
        <f>'2. P&amp;L'!H100</f>
        <v>0</v>
      </c>
      <c r="D97" s="769">
        <f>'2. P&amp;L'!I100</f>
        <v>0</v>
      </c>
      <c r="F97" s="746">
        <f t="shared" si="14"/>
        <v>0</v>
      </c>
      <c r="G97" s="723" t="str">
        <f t="shared" si="15"/>
        <v/>
      </c>
      <c r="I97" s="747" t="e">
        <f>IF(ABS(D97/$D$81)&gt;'1. Info'!$D$24,"SIGNIFICATIF","NON MATERIEL")</f>
        <v>#DIV/0!</v>
      </c>
    </row>
    <row r="98" spans="2:9" x14ac:dyDescent="0.35">
      <c r="B98" s="378" t="s">
        <v>337</v>
      </c>
      <c r="C98" s="751">
        <f>'2. P&amp;L'!H101</f>
        <v>0</v>
      </c>
      <c r="D98" s="751">
        <f>'2. P&amp;L'!I101</f>
        <v>0</v>
      </c>
      <c r="F98" s="746">
        <f t="shared" si="14"/>
        <v>0</v>
      </c>
      <c r="G98" s="723" t="str">
        <f t="shared" si="15"/>
        <v/>
      </c>
      <c r="I98" s="747" t="e">
        <f>IF(ABS(D98/$D$81)&gt;'1. Info'!$D$24,"SIGNIFICATIF","NON MATERIEL")</f>
        <v>#DIV/0!</v>
      </c>
    </row>
    <row r="99" spans="2:9" x14ac:dyDescent="0.35">
      <c r="B99" s="112" t="s">
        <v>52</v>
      </c>
      <c r="C99" s="750">
        <f>'2. P&amp;L'!H102</f>
        <v>0</v>
      </c>
      <c r="D99" s="750">
        <f>'2. P&amp;L'!I102</f>
        <v>0</v>
      </c>
      <c r="F99" s="746">
        <f t="shared" si="14"/>
        <v>0</v>
      </c>
      <c r="G99" s="723" t="str">
        <f t="shared" si="15"/>
        <v/>
      </c>
      <c r="I99" s="747" t="e">
        <f>IF(ABS(D99/$D$81)&gt;'1. Info'!$D$24,"SIGNIFICATIF","NON MATERIEL")</f>
        <v>#DIV/0!</v>
      </c>
    </row>
    <row r="100" spans="2:9" x14ac:dyDescent="0.35">
      <c r="B100" s="61" t="s">
        <v>7</v>
      </c>
      <c r="C100" s="748">
        <f>'2. P&amp;L'!H103</f>
        <v>0</v>
      </c>
      <c r="D100" s="748">
        <f>+D101+D103</f>
        <v>0</v>
      </c>
      <c r="F100" s="746">
        <f t="shared" si="14"/>
        <v>0</v>
      </c>
      <c r="G100" s="723" t="str">
        <f t="shared" si="15"/>
        <v/>
      </c>
      <c r="I100" s="747"/>
    </row>
    <row r="101" spans="2:9" x14ac:dyDescent="0.35">
      <c r="B101" s="101" t="s">
        <v>53</v>
      </c>
      <c r="C101" s="750">
        <f>'2. P&amp;L'!H104</f>
        <v>0</v>
      </c>
      <c r="D101" s="750">
        <f>'2. P&amp;L'!I104</f>
        <v>0</v>
      </c>
      <c r="F101" s="746">
        <f t="shared" si="14"/>
        <v>0</v>
      </c>
      <c r="G101" s="723" t="str">
        <f t="shared" si="15"/>
        <v/>
      </c>
      <c r="I101" s="747" t="e">
        <f>IF(ABS(D101/$D$81)&gt;'1. Info'!$D$24,"SIGNIFICATIF","NON MATERIEL")</f>
        <v>#DIV/0!</v>
      </c>
    </row>
    <row r="102" spans="2:9" x14ac:dyDescent="0.35">
      <c r="B102" s="420" t="s">
        <v>134</v>
      </c>
      <c r="C102" s="766">
        <f>'2. P&amp;L'!H105</f>
        <v>0</v>
      </c>
      <c r="D102" s="766">
        <f>'2. P&amp;L'!I105</f>
        <v>0</v>
      </c>
      <c r="F102" s="746">
        <f t="shared" si="14"/>
        <v>0</v>
      </c>
      <c r="G102" s="723" t="str">
        <f t="shared" si="15"/>
        <v/>
      </c>
      <c r="I102" s="747" t="e">
        <f>IF(ABS(D102/$D$81)&gt;'1. Info'!$D$24,"SIGNIFICATIF","NON MATERIEL")</f>
        <v>#DIV/0!</v>
      </c>
    </row>
    <row r="103" spans="2:9" x14ac:dyDescent="0.35">
      <c r="B103" s="101" t="s">
        <v>64</v>
      </c>
      <c r="C103" s="750">
        <f>'2. P&amp;L'!H106</f>
        <v>0</v>
      </c>
      <c r="D103" s="750">
        <f>'2. P&amp;L'!I106</f>
        <v>0</v>
      </c>
      <c r="F103" s="746">
        <f t="shared" si="14"/>
        <v>0</v>
      </c>
      <c r="G103" s="723" t="str">
        <f t="shared" si="15"/>
        <v/>
      </c>
      <c r="I103" s="747" t="e">
        <f>IF(ABS(D103/$D$81)&gt;'1. Info'!$D$24,"SIGNIFICATIF","NON MATERIEL")</f>
        <v>#DIV/0!</v>
      </c>
    </row>
    <row r="104" spans="2:9" x14ac:dyDescent="0.35">
      <c r="B104" s="61" t="s">
        <v>4</v>
      </c>
      <c r="C104" s="748">
        <f>'2. P&amp;L'!H107</f>
        <v>0</v>
      </c>
      <c r="D104" s="748">
        <f>D94+D100</f>
        <v>0</v>
      </c>
      <c r="F104" s="746">
        <f t="shared" si="14"/>
        <v>0</v>
      </c>
      <c r="G104" s="723" t="str">
        <f t="shared" si="15"/>
        <v/>
      </c>
      <c r="I104" s="747"/>
    </row>
    <row r="105" spans="2:9" x14ac:dyDescent="0.35">
      <c r="B105" s="60" t="s">
        <v>195</v>
      </c>
      <c r="C105" s="418" t="str">
        <f>'2. P&amp;L'!H108</f>
        <v/>
      </c>
      <c r="D105" s="418" t="str">
        <f>'2. P&amp;L'!I108</f>
        <v/>
      </c>
      <c r="F105" s="746"/>
      <c r="G105" s="723" t="str">
        <f t="shared" si="15"/>
        <v/>
      </c>
      <c r="I105" s="747"/>
    </row>
    <row r="106" spans="2:9" x14ac:dyDescent="0.35">
      <c r="B106" s="773"/>
      <c r="C106" s="775"/>
      <c r="D106" s="775"/>
      <c r="F106" s="746"/>
      <c r="G106" s="755"/>
      <c r="I106" s="743"/>
    </row>
    <row r="107" spans="2:9" x14ac:dyDescent="0.35">
      <c r="B107" s="53" t="s">
        <v>131</v>
      </c>
      <c r="C107" s="748">
        <f>'2. P&amp;L'!H110</f>
        <v>0</v>
      </c>
      <c r="D107" s="748">
        <f>+D92+D104</f>
        <v>0</v>
      </c>
      <c r="F107" s="746">
        <f>D107-C107</f>
        <v>0</v>
      </c>
      <c r="G107" s="723" t="str">
        <f t="shared" ref="G107:G115" si="16">IFERROR(D107/C107-1,"")</f>
        <v/>
      </c>
      <c r="I107" s="747"/>
    </row>
    <row r="108" spans="2:9" x14ac:dyDescent="0.35">
      <c r="B108" s="773"/>
      <c r="C108" s="776"/>
      <c r="D108" s="776"/>
      <c r="F108" s="746"/>
      <c r="G108" s="755"/>
      <c r="I108" s="743"/>
    </row>
    <row r="109" spans="2:9" x14ac:dyDescent="0.35">
      <c r="B109" s="53" t="s">
        <v>5</v>
      </c>
      <c r="C109" s="748">
        <f>'2. P&amp;L'!H112</f>
        <v>0</v>
      </c>
      <c r="D109" s="748">
        <f>'2. P&amp;L'!I112</f>
        <v>0</v>
      </c>
      <c r="F109" s="746">
        <f>D109-C109</f>
        <v>0</v>
      </c>
      <c r="G109" s="723" t="str">
        <f t="shared" si="16"/>
        <v/>
      </c>
      <c r="I109" s="743"/>
    </row>
    <row r="110" spans="2:9" x14ac:dyDescent="0.35">
      <c r="B110" s="773"/>
      <c r="C110" s="776"/>
      <c r="D110" s="776"/>
      <c r="F110" s="746"/>
      <c r="G110" s="755"/>
      <c r="I110" s="743"/>
    </row>
    <row r="111" spans="2:9" x14ac:dyDescent="0.35">
      <c r="B111" s="53" t="s">
        <v>132</v>
      </c>
      <c r="C111" s="748">
        <f>'2. P&amp;L'!H114</f>
        <v>0</v>
      </c>
      <c r="D111" s="748">
        <f t="shared" ref="D111" si="17">+D107+D109</f>
        <v>0</v>
      </c>
      <c r="F111" s="746">
        <f>D111-C111</f>
        <v>0</v>
      </c>
      <c r="G111" s="723" t="str">
        <f t="shared" si="16"/>
        <v/>
      </c>
      <c r="I111" s="743"/>
    </row>
    <row r="112" spans="2:9" x14ac:dyDescent="0.35">
      <c r="B112" s="56" t="s">
        <v>2</v>
      </c>
      <c r="C112" s="764">
        <f>'2. P&amp;L'!H115</f>
        <v>0</v>
      </c>
      <c r="D112" s="764">
        <f>'2. P&amp;L'!I115</f>
        <v>0</v>
      </c>
      <c r="F112" s="746">
        <f>D112-C112</f>
        <v>0</v>
      </c>
      <c r="G112" s="723" t="str">
        <f t="shared" si="16"/>
        <v/>
      </c>
      <c r="I112" s="747" t="e">
        <f>IF(ABS(D112/$D$81)&gt;'1. Info'!$D$24,"SIGNIFICATIF","NON MATERIEL")</f>
        <v>#DIV/0!</v>
      </c>
    </row>
    <row r="113" spans="2:9" x14ac:dyDescent="0.35">
      <c r="B113" s="420" t="s">
        <v>478</v>
      </c>
      <c r="C113" s="764">
        <f>'2. P&amp;L'!H116</f>
        <v>0</v>
      </c>
      <c r="D113" s="764">
        <f>'2. P&amp;L'!I116</f>
        <v>0</v>
      </c>
      <c r="F113" s="746">
        <f>D113-C113</f>
        <v>0</v>
      </c>
      <c r="G113" s="723" t="str">
        <f t="shared" ref="G113" si="18">IFERROR(D113/C113-1,"")</f>
        <v/>
      </c>
      <c r="I113" s="747" t="e">
        <f>IF(ABS(D113/$D$81)&gt;'1. Info'!$D$24,"SIGNIFICATIF","NON MATERIEL")</f>
        <v>#DIV/0!</v>
      </c>
    </row>
    <row r="114" spans="2:9" x14ac:dyDescent="0.35">
      <c r="B114" s="762" t="s">
        <v>3</v>
      </c>
      <c r="C114" s="777">
        <f>'2. P&amp;L'!H117</f>
        <v>0</v>
      </c>
      <c r="D114" s="777">
        <f t="shared" ref="D114" si="19">D111+D112</f>
        <v>0</v>
      </c>
      <c r="F114" s="746">
        <f>D114-C114</f>
        <v>0</v>
      </c>
      <c r="G114" s="723" t="str">
        <f t="shared" si="16"/>
        <v/>
      </c>
      <c r="I114" s="743"/>
    </row>
    <row r="115" spans="2:9" ht="15.6" thickBot="1" x14ac:dyDescent="0.4">
      <c r="B115" s="778" t="s">
        <v>76</v>
      </c>
      <c r="C115" s="779" t="str">
        <f>'2. P&amp;L'!H118</f>
        <v/>
      </c>
      <c r="D115" s="779" t="str">
        <f>IFERROR(D114/D34,"")</f>
        <v/>
      </c>
      <c r="F115" s="780"/>
      <c r="G115" s="781" t="str">
        <f t="shared" si="16"/>
        <v/>
      </c>
      <c r="I115" s="782"/>
    </row>
    <row r="116" spans="2:9" ht="15.6" thickBot="1" x14ac:dyDescent="0.4"/>
    <row r="117" spans="2:9" ht="15.6" thickBot="1" x14ac:dyDescent="0.4">
      <c r="B117" s="783" t="s">
        <v>214</v>
      </c>
      <c r="C117" s="784">
        <f>'2. P&amp;L'!H120</f>
        <v>0</v>
      </c>
      <c r="D117" s="785">
        <f>'2. P&amp;L'!I120</f>
        <v>0</v>
      </c>
      <c r="F117" s="786"/>
      <c r="G117" s="787" t="str">
        <f t="shared" ref="G117" si="20">IFERROR(D117/C117-1,"")</f>
        <v/>
      </c>
    </row>
    <row r="119" spans="2:9" x14ac:dyDescent="0.35">
      <c r="B119" s="957" t="s">
        <v>277</v>
      </c>
      <c r="C119" s="957"/>
      <c r="D119" s="957"/>
    </row>
    <row r="120" spans="2:9" ht="15.6" thickBot="1" x14ac:dyDescent="0.4">
      <c r="B120" s="788"/>
      <c r="C120" s="788"/>
      <c r="D120" s="788"/>
    </row>
    <row r="121" spans="2:9" ht="28.2" thickBot="1" x14ac:dyDescent="0.4">
      <c r="B121" s="713" t="s">
        <v>65</v>
      </c>
      <c r="C121" s="714" t="str">
        <f>C3</f>
        <v>2025 (p) n-1</v>
      </c>
      <c r="D121" s="714" t="str">
        <f>D3</f>
        <v>2025 (r)</v>
      </c>
      <c r="F121" s="740" t="s">
        <v>275</v>
      </c>
      <c r="G121" s="789" t="s">
        <v>276</v>
      </c>
      <c r="I121" s="739" t="s">
        <v>451</v>
      </c>
    </row>
    <row r="122" spans="2:9" x14ac:dyDescent="0.35">
      <c r="B122" s="63" t="s">
        <v>50</v>
      </c>
      <c r="C122" s="790">
        <f>'3. CF'!H5</f>
        <v>0</v>
      </c>
      <c r="D122" s="790">
        <f>'2. P&amp;L'!I95</f>
        <v>0</v>
      </c>
      <c r="F122" s="746">
        <f t="shared" ref="F122:F145" si="21">D122-C122</f>
        <v>0</v>
      </c>
      <c r="G122" s="723" t="str">
        <f t="shared" ref="G122:G150" si="22">IFERROR(D122/C122-1,"")</f>
        <v/>
      </c>
      <c r="I122" s="791" t="e">
        <f>IF(ABS(D122/$D$81)&gt;'1. Info'!$D$25,"SIGNIFICATIF","NON MATERIEL")</f>
        <v>#DIV/0!</v>
      </c>
    </row>
    <row r="123" spans="2:9" x14ac:dyDescent="0.35">
      <c r="B123" s="101" t="s">
        <v>67</v>
      </c>
      <c r="C123" s="792">
        <f>'3. CF'!H6</f>
        <v>0</v>
      </c>
      <c r="D123" s="792">
        <f>'3. CF'!I6</f>
        <v>0</v>
      </c>
      <c r="F123" s="746">
        <f t="shared" si="21"/>
        <v>0</v>
      </c>
      <c r="G123" s="723" t="str">
        <f t="shared" si="22"/>
        <v/>
      </c>
      <c r="I123" s="747" t="e">
        <f>IF(ABS(D123/$D$81)&gt;'1. Info'!$D$25,"SIGNIFICATIF","NON MATERIEL")</f>
        <v>#DIV/0!</v>
      </c>
    </row>
    <row r="124" spans="2:9" x14ac:dyDescent="0.35">
      <c r="B124" s="384" t="s">
        <v>33</v>
      </c>
      <c r="C124" s="793">
        <f>'3. CF'!H7</f>
        <v>0</v>
      </c>
      <c r="D124" s="793">
        <f>'3. CF'!I7</f>
        <v>0</v>
      </c>
      <c r="F124" s="746">
        <f t="shared" si="21"/>
        <v>0</v>
      </c>
      <c r="G124" s="723" t="str">
        <f t="shared" si="22"/>
        <v/>
      </c>
      <c r="I124" s="747" t="e">
        <f>IF(ABS(D124/$D$81)&gt;'1. Info'!$D$25,"SIGNIFICATIF","NON MATERIEL")</f>
        <v>#DIV/0!</v>
      </c>
    </row>
    <row r="125" spans="2:9" x14ac:dyDescent="0.35">
      <c r="B125" s="378" t="s">
        <v>69</v>
      </c>
      <c r="C125" s="793">
        <f>'3. CF'!H8</f>
        <v>0</v>
      </c>
      <c r="D125" s="793">
        <f>'3. CF'!I8</f>
        <v>0</v>
      </c>
      <c r="F125" s="746">
        <f t="shared" si="21"/>
        <v>0</v>
      </c>
      <c r="G125" s="723" t="str">
        <f t="shared" si="22"/>
        <v/>
      </c>
      <c r="I125" s="747" t="e">
        <f>IF(ABS(D125/$D$81)&gt;'1. Info'!$D$25,"SIGNIFICATIF","NON MATERIEL")</f>
        <v>#DIV/0!</v>
      </c>
    </row>
    <row r="126" spans="2:9" x14ac:dyDescent="0.35">
      <c r="B126" s="378" t="s">
        <v>68</v>
      </c>
      <c r="C126" s="793">
        <f>'3. CF'!H9</f>
        <v>0</v>
      </c>
      <c r="D126" s="793">
        <f>'3. CF'!I9</f>
        <v>0</v>
      </c>
      <c r="F126" s="746">
        <f t="shared" si="21"/>
        <v>0</v>
      </c>
      <c r="G126" s="723" t="str">
        <f t="shared" si="22"/>
        <v/>
      </c>
      <c r="I126" s="747" t="e">
        <f>IF(ABS(D126/$D$81)&gt;'1. Info'!$D$25,"SIGNIFICATIF","NON MATERIEL")</f>
        <v>#DIV/0!</v>
      </c>
    </row>
    <row r="127" spans="2:9" x14ac:dyDescent="0.35">
      <c r="B127" s="378" t="s">
        <v>143</v>
      </c>
      <c r="C127" s="793">
        <f>'3. CF'!H10</f>
        <v>0</v>
      </c>
      <c r="D127" s="793">
        <f>'3. CF'!I10</f>
        <v>0</v>
      </c>
      <c r="F127" s="746">
        <f t="shared" si="21"/>
        <v>0</v>
      </c>
      <c r="G127" s="723" t="str">
        <f t="shared" si="22"/>
        <v/>
      </c>
      <c r="I127" s="747" t="e">
        <f>IF(ABS(D127/$D$81)&gt;'1. Info'!$D$25,"SIGNIFICATIF","NON MATERIEL")</f>
        <v>#DIV/0!</v>
      </c>
    </row>
    <row r="128" spans="2:9" x14ac:dyDescent="0.35">
      <c r="B128" s="112" t="s">
        <v>63</v>
      </c>
      <c r="C128" s="792">
        <f>'3. CF'!H11</f>
        <v>0</v>
      </c>
      <c r="D128" s="792">
        <f>'3. CF'!I11</f>
        <v>0</v>
      </c>
      <c r="F128" s="746">
        <f t="shared" si="21"/>
        <v>0</v>
      </c>
      <c r="G128" s="723" t="str">
        <f t="shared" si="22"/>
        <v/>
      </c>
      <c r="I128" s="747" t="e">
        <f>IF(ABS(D128/$D$81)&gt;'1. Info'!$D$25,"SIGNIFICATIF","NON MATERIEL")</f>
        <v>#DIV/0!</v>
      </c>
    </row>
    <row r="129" spans="2:9" x14ac:dyDescent="0.35">
      <c r="B129" s="68" t="s">
        <v>75</v>
      </c>
      <c r="C129" s="794">
        <f>'3. CF'!H14</f>
        <v>0</v>
      </c>
      <c r="D129" s="794">
        <f t="shared" ref="D129" si="23">+SUM(D122:D128)</f>
        <v>0</v>
      </c>
      <c r="F129" s="746">
        <f t="shared" si="21"/>
        <v>0</v>
      </c>
      <c r="G129" s="723" t="str">
        <f t="shared" si="22"/>
        <v/>
      </c>
      <c r="I129" s="743"/>
    </row>
    <row r="130" spans="2:9" x14ac:dyDescent="0.35">
      <c r="B130" s="60" t="s">
        <v>8</v>
      </c>
      <c r="C130" s="792">
        <f>'3. CF'!H15</f>
        <v>0</v>
      </c>
      <c r="D130" s="792">
        <f>'3. CF'!I15</f>
        <v>0</v>
      </c>
      <c r="F130" s="746">
        <f t="shared" si="21"/>
        <v>0</v>
      </c>
      <c r="G130" s="723" t="str">
        <f t="shared" si="22"/>
        <v/>
      </c>
      <c r="I130" s="747" t="e">
        <f>IF(ABS(D130/$D$81)&gt;'1. Info'!$D$25,"SIGNIFICATIF","NON MATERIEL")</f>
        <v>#DIV/0!</v>
      </c>
    </row>
    <row r="131" spans="2:9" x14ac:dyDescent="0.35">
      <c r="B131" s="386" t="s">
        <v>137</v>
      </c>
      <c r="C131" s="795">
        <f>'3. CF'!H16</f>
        <v>0</v>
      </c>
      <c r="D131" s="795">
        <f>'3. CF'!I16</f>
        <v>0</v>
      </c>
      <c r="F131" s="746">
        <f t="shared" si="21"/>
        <v>0</v>
      </c>
      <c r="G131" s="723" t="str">
        <f t="shared" si="22"/>
        <v/>
      </c>
      <c r="I131" s="747" t="e">
        <f>IF(ABS(D131/$D$81)&gt;'1. Info'!$D$25,"SIGNIFICATIF","NON MATERIEL")</f>
        <v>#DIV/0!</v>
      </c>
    </row>
    <row r="132" spans="2:9" x14ac:dyDescent="0.35">
      <c r="B132" s="378" t="s">
        <v>138</v>
      </c>
      <c r="C132" s="795">
        <f>'3. CF'!H17</f>
        <v>0</v>
      </c>
      <c r="D132" s="795">
        <f>'3. CF'!I17</f>
        <v>0</v>
      </c>
      <c r="F132" s="746">
        <f t="shared" si="21"/>
        <v>0</v>
      </c>
      <c r="G132" s="723" t="str">
        <f t="shared" si="22"/>
        <v/>
      </c>
      <c r="I132" s="747" t="e">
        <f>IF(ABS(D132/$D$81)&gt;'1. Info'!$D$25,"SIGNIFICATIF","NON MATERIEL")</f>
        <v>#DIV/0!</v>
      </c>
    </row>
    <row r="133" spans="2:9" x14ac:dyDescent="0.35">
      <c r="B133" s="392" t="s">
        <v>20</v>
      </c>
      <c r="C133" s="793">
        <f>'3. CF'!H18</f>
        <v>0</v>
      </c>
      <c r="D133" s="793">
        <f>'3. CF'!I18</f>
        <v>0</v>
      </c>
      <c r="F133" s="746">
        <f t="shared" si="21"/>
        <v>0</v>
      </c>
      <c r="G133" s="723" t="str">
        <f t="shared" si="22"/>
        <v/>
      </c>
      <c r="I133" s="747" t="e">
        <f>IF(ABS(D133/$D$81)&gt;'1. Info'!$D$25,"SIGNIFICATIF","NON MATERIEL")</f>
        <v>#DIV/0!</v>
      </c>
    </row>
    <row r="134" spans="2:9" x14ac:dyDescent="0.35">
      <c r="B134" s="60" t="s">
        <v>216</v>
      </c>
      <c r="C134" s="792">
        <f>'3. CF'!H19</f>
        <v>0</v>
      </c>
      <c r="D134" s="792">
        <f>'3. CF'!I19</f>
        <v>0</v>
      </c>
      <c r="F134" s="746">
        <f t="shared" si="21"/>
        <v>0</v>
      </c>
      <c r="G134" s="723" t="str">
        <f t="shared" si="22"/>
        <v/>
      </c>
      <c r="I134" s="747" t="e">
        <f>IF(ABS(D134/$D$81)&gt;'1. Info'!$D$25,"SIGNIFICATIF","NON MATERIEL")</f>
        <v>#DIV/0!</v>
      </c>
    </row>
    <row r="135" spans="2:9" ht="27.6" x14ac:dyDescent="0.35">
      <c r="B135" s="68" t="s">
        <v>9</v>
      </c>
      <c r="C135" s="794">
        <f>'3. CF'!H20</f>
        <v>0</v>
      </c>
      <c r="D135" s="794">
        <f>'3. CF'!I20</f>
        <v>0</v>
      </c>
      <c r="F135" s="746">
        <f t="shared" si="21"/>
        <v>0</v>
      </c>
      <c r="G135" s="723" t="str">
        <f t="shared" si="22"/>
        <v/>
      </c>
      <c r="I135" s="743"/>
    </row>
    <row r="136" spans="2:9" x14ac:dyDescent="0.35">
      <c r="B136" s="60" t="s">
        <v>10</v>
      </c>
      <c r="C136" s="792">
        <f>'3. CF'!H21</f>
        <v>0</v>
      </c>
      <c r="D136" s="792">
        <f>'3. CF'!I21</f>
        <v>0</v>
      </c>
      <c r="F136" s="746">
        <f t="shared" si="21"/>
        <v>0</v>
      </c>
      <c r="G136" s="723" t="str">
        <f t="shared" si="22"/>
        <v/>
      </c>
      <c r="I136" s="747" t="e">
        <f>IF(ABS(D136/$D$81)&gt;'1. Info'!$D$25,"SIGNIFICATIF","NON MATERIEL")</f>
        <v>#DIV/0!</v>
      </c>
    </row>
    <row r="137" spans="2:9" x14ac:dyDescent="0.35">
      <c r="B137" s="393" t="s">
        <v>140</v>
      </c>
      <c r="C137" s="796">
        <f>'3. CF'!H22</f>
        <v>0</v>
      </c>
      <c r="D137" s="796">
        <f>'3. CF'!I22</f>
        <v>0</v>
      </c>
      <c r="F137" s="746">
        <f t="shared" si="21"/>
        <v>0</v>
      </c>
      <c r="G137" s="723" t="str">
        <f t="shared" si="22"/>
        <v/>
      </c>
      <c r="I137" s="747" t="e">
        <f>IF(ABS(D137/$D$81)&gt;'1. Info'!$D$25,"SIGNIFICATIF","NON MATERIEL")</f>
        <v>#DIV/0!</v>
      </c>
    </row>
    <row r="138" spans="2:9" x14ac:dyDescent="0.35">
      <c r="B138" s="393" t="s">
        <v>141</v>
      </c>
      <c r="C138" s="796">
        <f>'3. CF'!H23</f>
        <v>0</v>
      </c>
      <c r="D138" s="796">
        <f>'3. CF'!I23</f>
        <v>0</v>
      </c>
      <c r="F138" s="746">
        <f t="shared" si="21"/>
        <v>0</v>
      </c>
      <c r="G138" s="723" t="str">
        <f t="shared" si="22"/>
        <v/>
      </c>
      <c r="I138" s="747" t="e">
        <f>IF(ABS(D138/$D$81)&gt;'1. Info'!$D$25,"SIGNIFICATIF","NON MATERIEL")</f>
        <v>#DIV/0!</v>
      </c>
    </row>
    <row r="139" spans="2:9" x14ac:dyDescent="0.35">
      <c r="B139" s="392" t="s">
        <v>11</v>
      </c>
      <c r="C139" s="793">
        <f>'3. CF'!H24</f>
        <v>0</v>
      </c>
      <c r="D139" s="793">
        <f>'3. CF'!I24</f>
        <v>0</v>
      </c>
      <c r="F139" s="746">
        <f t="shared" si="21"/>
        <v>0</v>
      </c>
      <c r="G139" s="723" t="str">
        <f t="shared" si="22"/>
        <v/>
      </c>
      <c r="I139" s="747" t="e">
        <f>IF(ABS(D139/$D$81)&gt;'1. Info'!$D$25,"SIGNIFICATIF","NON MATERIEL")</f>
        <v>#DIV/0!</v>
      </c>
    </row>
    <row r="140" spans="2:9" x14ac:dyDescent="0.35">
      <c r="B140" s="392" t="s">
        <v>12</v>
      </c>
      <c r="C140" s="793">
        <f>'3. CF'!H25</f>
        <v>0</v>
      </c>
      <c r="D140" s="793">
        <f>'3. CF'!I25</f>
        <v>0</v>
      </c>
      <c r="F140" s="746">
        <f t="shared" si="21"/>
        <v>0</v>
      </c>
      <c r="G140" s="723" t="str">
        <f t="shared" si="22"/>
        <v/>
      </c>
      <c r="I140" s="747" t="e">
        <f>IF(ABS(D140/$D$81)&gt;'1. Info'!$D$25,"SIGNIFICATIF","NON MATERIEL")</f>
        <v>#DIV/0!</v>
      </c>
    </row>
    <row r="141" spans="2:9" x14ac:dyDescent="0.35">
      <c r="B141" s="392" t="s">
        <v>13</v>
      </c>
      <c r="C141" s="793">
        <f>'3. CF'!H26</f>
        <v>0</v>
      </c>
      <c r="D141" s="793">
        <f>'3. CF'!I26</f>
        <v>0</v>
      </c>
      <c r="F141" s="746">
        <f t="shared" si="21"/>
        <v>0</v>
      </c>
      <c r="G141" s="723" t="str">
        <f t="shared" si="22"/>
        <v/>
      </c>
      <c r="I141" s="747" t="e">
        <f>IF(ABS(D141/$D$81)&gt;'1. Info'!$D$25,"SIGNIFICATIF","NON MATERIEL")</f>
        <v>#DIV/0!</v>
      </c>
    </row>
    <row r="142" spans="2:9" x14ac:dyDescent="0.35">
      <c r="B142" s="386" t="s">
        <v>135</v>
      </c>
      <c r="C142" s="793">
        <f>'3. CF'!H29</f>
        <v>0</v>
      </c>
      <c r="D142" s="793">
        <f>'3. CF'!I29</f>
        <v>0</v>
      </c>
      <c r="F142" s="746">
        <f t="shared" si="21"/>
        <v>0</v>
      </c>
      <c r="G142" s="723" t="str">
        <f t="shared" si="22"/>
        <v/>
      </c>
      <c r="I142" s="747" t="e">
        <f>IF(ABS(D142/$D$81)&gt;'1. Info'!$D$25,"SIGNIFICATIF","NON MATERIEL")</f>
        <v>#DIV/0!</v>
      </c>
    </row>
    <row r="143" spans="2:9" x14ac:dyDescent="0.35">
      <c r="B143" s="392" t="s">
        <v>21</v>
      </c>
      <c r="C143" s="793">
        <f>'3. CF'!H30</f>
        <v>0</v>
      </c>
      <c r="D143" s="793">
        <f>'3. CF'!I30</f>
        <v>0</v>
      </c>
      <c r="F143" s="746">
        <f t="shared" si="21"/>
        <v>0</v>
      </c>
      <c r="G143" s="723" t="str">
        <f t="shared" si="22"/>
        <v/>
      </c>
      <c r="I143" s="747" t="e">
        <f>IF(ABS(D143/$D$81)&gt;'1. Info'!$D$25,"SIGNIFICATIF","NON MATERIEL")</f>
        <v>#DIV/0!</v>
      </c>
    </row>
    <row r="144" spans="2:9" x14ac:dyDescent="0.35">
      <c r="B144" s="111" t="s">
        <v>142</v>
      </c>
      <c r="C144" s="792">
        <f>'3. CF'!H31</f>
        <v>0</v>
      </c>
      <c r="D144" s="792">
        <f>'3. CF'!I31</f>
        <v>0</v>
      </c>
      <c r="F144" s="746">
        <f t="shared" si="21"/>
        <v>0</v>
      </c>
      <c r="G144" s="723" t="str">
        <f t="shared" si="22"/>
        <v/>
      </c>
      <c r="I144" s="747" t="e">
        <f>IF(ABS(D144/$D$81)&gt;'1. Info'!$D$25,"SIGNIFICATIF","NON MATERIEL")</f>
        <v>#DIV/0!</v>
      </c>
    </row>
    <row r="145" spans="2:9" ht="27.6" x14ac:dyDescent="0.35">
      <c r="B145" s="68" t="s">
        <v>14</v>
      </c>
      <c r="C145" s="794">
        <f>'3. CF'!H32</f>
        <v>0</v>
      </c>
      <c r="D145" s="794">
        <f t="shared" ref="D145" si="24">+D136+D139+D140+D141+D142+D143+D144</f>
        <v>0</v>
      </c>
      <c r="F145" s="746">
        <f t="shared" si="21"/>
        <v>0</v>
      </c>
      <c r="G145" s="723" t="str">
        <f t="shared" si="22"/>
        <v/>
      </c>
      <c r="I145" s="743"/>
    </row>
    <row r="146" spans="2:9" x14ac:dyDescent="0.35">
      <c r="B146" s="76"/>
      <c r="C146" s="797">
        <f>'3. CF'!H33</f>
        <v>0</v>
      </c>
      <c r="D146" s="797"/>
      <c r="F146" s="746"/>
      <c r="G146" s="723" t="str">
        <f t="shared" si="22"/>
        <v/>
      </c>
      <c r="I146" s="743"/>
    </row>
    <row r="147" spans="2:9" x14ac:dyDescent="0.35">
      <c r="B147" s="71" t="s">
        <v>15</v>
      </c>
      <c r="C147" s="794">
        <f>'3. CF'!H34</f>
        <v>0</v>
      </c>
      <c r="D147" s="794">
        <f t="shared" ref="D147" si="25">D145+D135+D129</f>
        <v>0</v>
      </c>
      <c r="F147" s="746">
        <f t="shared" ref="F147" si="26">D147-C147</f>
        <v>0</v>
      </c>
      <c r="G147" s="723" t="str">
        <f t="shared" si="22"/>
        <v/>
      </c>
      <c r="I147" s="743"/>
    </row>
    <row r="148" spans="2:9" x14ac:dyDescent="0.35">
      <c r="B148" s="79"/>
      <c r="C148" s="798"/>
      <c r="D148" s="798"/>
      <c r="F148" s="746"/>
      <c r="G148" s="723" t="str">
        <f t="shared" si="22"/>
        <v/>
      </c>
      <c r="I148" s="743"/>
    </row>
    <row r="149" spans="2:9" x14ac:dyDescent="0.35">
      <c r="B149" s="71" t="s">
        <v>23</v>
      </c>
      <c r="C149" s="794">
        <f>'3. CF'!H36</f>
        <v>0</v>
      </c>
      <c r="D149" s="794">
        <f>'3. CF'!G37</f>
        <v>0</v>
      </c>
      <c r="F149" s="746">
        <f t="shared" ref="F149:F150" si="27">D149-C149</f>
        <v>0</v>
      </c>
      <c r="G149" s="723" t="str">
        <f t="shared" si="22"/>
        <v/>
      </c>
      <c r="I149" s="743"/>
    </row>
    <row r="150" spans="2:9" ht="15.6" thickBot="1" x14ac:dyDescent="0.4">
      <c r="B150" s="74" t="s">
        <v>24</v>
      </c>
      <c r="C150" s="799">
        <f>'3. CF'!H37</f>
        <v>0</v>
      </c>
      <c r="D150" s="799">
        <f t="shared" ref="D150" si="28">D149+D147</f>
        <v>0</v>
      </c>
      <c r="F150" s="780">
        <f t="shared" si="27"/>
        <v>0</v>
      </c>
      <c r="G150" s="781" t="str">
        <f t="shared" si="22"/>
        <v/>
      </c>
      <c r="I150" s="782"/>
    </row>
    <row r="152" spans="2:9" x14ac:dyDescent="0.35">
      <c r="B152" s="957" t="s">
        <v>18</v>
      </c>
      <c r="C152" s="957"/>
      <c r="D152" s="957"/>
    </row>
    <row r="153" spans="2:9" ht="15.6" thickBot="1" x14ac:dyDescent="0.4">
      <c r="B153" s="788"/>
      <c r="C153" s="788"/>
      <c r="D153" s="788"/>
    </row>
    <row r="154" spans="2:9" ht="28.2" thickBot="1" x14ac:dyDescent="0.4">
      <c r="B154" s="800" t="s">
        <v>73</v>
      </c>
      <c r="C154" s="714" t="str">
        <f>C3</f>
        <v>2025 (p) n-1</v>
      </c>
      <c r="D154" s="714" t="str">
        <f t="shared" ref="D154" si="29">D3</f>
        <v>2025 (r)</v>
      </c>
      <c r="F154" s="740" t="s">
        <v>275</v>
      </c>
      <c r="G154" s="789" t="s">
        <v>276</v>
      </c>
      <c r="I154" s="739" t="s">
        <v>451</v>
      </c>
    </row>
    <row r="155" spans="2:9" x14ac:dyDescent="0.35">
      <c r="B155" s="51" t="s">
        <v>22</v>
      </c>
      <c r="C155" s="801">
        <f>'4. Bilan &amp; ratios'!H5</f>
        <v>0</v>
      </c>
      <c r="D155" s="801">
        <f>D157+D167</f>
        <v>0</v>
      </c>
      <c r="F155" s="746">
        <f t="shared" ref="F155" si="30">D155-C155</f>
        <v>0</v>
      </c>
      <c r="G155" s="723" t="str">
        <f t="shared" ref="G155" si="31">IFERROR(D155/C155-1,"")</f>
        <v/>
      </c>
      <c r="I155" s="802"/>
    </row>
    <row r="156" spans="2:9" x14ac:dyDescent="0.35">
      <c r="B156" s="85"/>
      <c r="C156" s="803"/>
      <c r="D156" s="803"/>
      <c r="F156" s="746"/>
      <c r="G156" s="804"/>
      <c r="I156" s="743"/>
    </row>
    <row r="157" spans="2:9" x14ac:dyDescent="0.35">
      <c r="B157" s="53" t="s">
        <v>25</v>
      </c>
      <c r="C157" s="757">
        <f>'4. Bilan &amp; ratios'!H7</f>
        <v>0</v>
      </c>
      <c r="D157" s="757">
        <f t="shared" ref="D157" si="32">D158+D159+D161</f>
        <v>0</v>
      </c>
      <c r="F157" s="746">
        <f t="shared" ref="F157:F172" si="33">D157-C157</f>
        <v>0</v>
      </c>
      <c r="G157" s="723" t="str">
        <f t="shared" ref="G157:G173" si="34">IFERROR(D157/C157-1,"")</f>
        <v/>
      </c>
      <c r="I157" s="743"/>
    </row>
    <row r="158" spans="2:9" x14ac:dyDescent="0.35">
      <c r="B158" s="56" t="s">
        <v>233</v>
      </c>
      <c r="C158" s="750">
        <f>'4. Bilan &amp; ratios'!H8</f>
        <v>0</v>
      </c>
      <c r="D158" s="750">
        <f>'4. Bilan &amp; ratios'!I8</f>
        <v>0</v>
      </c>
      <c r="F158" s="746">
        <f t="shared" si="33"/>
        <v>0</v>
      </c>
      <c r="G158" s="723" t="str">
        <f t="shared" si="34"/>
        <v/>
      </c>
      <c r="I158" s="747" t="e">
        <f>IF(ABS(D158/$D$155)&gt;'1. Info'!$D$26,"SIGNIFICATIF","NON MATERIEL")</f>
        <v>#DIV/0!</v>
      </c>
    </row>
    <row r="159" spans="2:9" x14ac:dyDescent="0.35">
      <c r="B159" s="400" t="s">
        <v>232</v>
      </c>
      <c r="C159" s="751">
        <f>'4. Bilan &amp; ratios'!H9</f>
        <v>0</v>
      </c>
      <c r="D159" s="751">
        <f>'4. Bilan &amp; ratios'!I9</f>
        <v>0</v>
      </c>
      <c r="F159" s="746">
        <f t="shared" si="33"/>
        <v>0</v>
      </c>
      <c r="G159" s="723" t="str">
        <f t="shared" si="34"/>
        <v/>
      </c>
      <c r="I159" s="747" t="e">
        <f>IF(ABS(D159/$D$155)&gt;'1. Info'!$D$26,"SIGNIFICATIF","NON MATERIEL")</f>
        <v>#DIV/0!</v>
      </c>
    </row>
    <row r="160" spans="2:9" x14ac:dyDescent="0.35">
      <c r="B160" s="405" t="s">
        <v>479</v>
      </c>
      <c r="C160" s="751">
        <f>'4. Bilan &amp; ratios'!H10</f>
        <v>0</v>
      </c>
      <c r="D160" s="751">
        <f>'4. Bilan &amp; ratios'!I10</f>
        <v>0</v>
      </c>
      <c r="F160" s="746">
        <f t="shared" ref="F160" si="35">D160-C160</f>
        <v>0</v>
      </c>
      <c r="G160" s="723" t="str">
        <f t="shared" ref="G160" si="36">IFERROR(D160/C160-1,"")</f>
        <v/>
      </c>
      <c r="I160" s="747" t="e">
        <f>IF(ABS(D160/$D$155)&gt;'1. Info'!$D$26,"SIGNIFICATIF","NON MATERIEL")</f>
        <v>#DIV/0!</v>
      </c>
    </row>
    <row r="161" spans="2:9" x14ac:dyDescent="0.35">
      <c r="B161" s="402" t="s">
        <v>231</v>
      </c>
      <c r="C161" s="751">
        <f>'4. Bilan &amp; ratios'!H11</f>
        <v>0</v>
      </c>
      <c r="D161" s="751">
        <f>'4. Bilan &amp; ratios'!I11</f>
        <v>0</v>
      </c>
      <c r="F161" s="746">
        <f t="shared" si="33"/>
        <v>0</v>
      </c>
      <c r="G161" s="723" t="str">
        <f t="shared" si="34"/>
        <v/>
      </c>
      <c r="I161" s="747" t="e">
        <f>IF(ABS(D161/$D$155)&gt;'1. Info'!$D$26,"SIGNIFICATIF","NON MATERIEL")</f>
        <v>#DIV/0!</v>
      </c>
    </row>
    <row r="162" spans="2:9" x14ac:dyDescent="0.35">
      <c r="B162" s="405" t="s">
        <v>145</v>
      </c>
      <c r="C162" s="765"/>
      <c r="D162" s="766">
        <f>'4. Bilan &amp; ratios'!I12</f>
        <v>0</v>
      </c>
      <c r="F162" s="746">
        <f t="shared" si="33"/>
        <v>0</v>
      </c>
      <c r="G162" s="723" t="str">
        <f t="shared" si="34"/>
        <v/>
      </c>
      <c r="I162" s="747" t="e">
        <f>IF(ABS(D162/$D$155)&gt;'1. Info'!$D$26,"SIGNIFICATIF","NON MATERIEL")</f>
        <v>#DIV/0!</v>
      </c>
    </row>
    <row r="163" spans="2:9" x14ac:dyDescent="0.35">
      <c r="B163" s="405" t="s">
        <v>146</v>
      </c>
      <c r="C163" s="765"/>
      <c r="D163" s="766">
        <f>'4. Bilan &amp; ratios'!I13</f>
        <v>0</v>
      </c>
      <c r="F163" s="746">
        <f t="shared" si="33"/>
        <v>0</v>
      </c>
      <c r="G163" s="723" t="str">
        <f t="shared" si="34"/>
        <v/>
      </c>
      <c r="I163" s="747" t="e">
        <f>IF(ABS(D163/$D$155)&gt;'1. Info'!$D$26,"SIGNIFICATIF","NON MATERIEL")</f>
        <v>#DIV/0!</v>
      </c>
    </row>
    <row r="164" spans="2:9" x14ac:dyDescent="0.35">
      <c r="B164" s="405" t="s">
        <v>147</v>
      </c>
      <c r="C164" s="765"/>
      <c r="D164" s="766">
        <f>'4. Bilan &amp; ratios'!I14</f>
        <v>0</v>
      </c>
      <c r="F164" s="746">
        <f t="shared" si="33"/>
        <v>0</v>
      </c>
      <c r="G164" s="723" t="str">
        <f t="shared" si="34"/>
        <v/>
      </c>
      <c r="I164" s="747" t="e">
        <f>IF(ABS(D164/$D$155)&gt;'1. Info'!$D$26,"SIGNIFICATIF","NON MATERIEL")</f>
        <v>#DIV/0!</v>
      </c>
    </row>
    <row r="165" spans="2:9" x14ac:dyDescent="0.35">
      <c r="B165" s="405" t="s">
        <v>148</v>
      </c>
      <c r="C165" s="765"/>
      <c r="D165" s="766">
        <f>'4. Bilan &amp; ratios'!I15</f>
        <v>0</v>
      </c>
      <c r="F165" s="746">
        <f t="shared" si="33"/>
        <v>0</v>
      </c>
      <c r="G165" s="723" t="str">
        <f t="shared" si="34"/>
        <v/>
      </c>
      <c r="I165" s="747" t="e">
        <f>IF(ABS(D165/$D$155)&gt;'1. Info'!$D$26,"SIGNIFICATIF","NON MATERIEL")</f>
        <v>#DIV/0!</v>
      </c>
    </row>
    <row r="166" spans="2:9" x14ac:dyDescent="0.35">
      <c r="B166" s="113" t="s">
        <v>116</v>
      </c>
      <c r="C166" s="805"/>
      <c r="D166" s="806">
        <f>'4. Bilan &amp; ratios'!I16</f>
        <v>0</v>
      </c>
      <c r="F166" s="746">
        <f t="shared" si="33"/>
        <v>0</v>
      </c>
      <c r="G166" s="723" t="str">
        <f t="shared" si="34"/>
        <v/>
      </c>
      <c r="I166" s="747" t="e">
        <f>IF(ABS(D166/$D$155)&gt;'1. Info'!$D$26,"SIGNIFICATIF","NON MATERIEL")</f>
        <v>#DIV/0!</v>
      </c>
    </row>
    <row r="167" spans="2:9" x14ac:dyDescent="0.35">
      <c r="B167" s="53" t="s">
        <v>226</v>
      </c>
      <c r="C167" s="757">
        <f>'4. Bilan &amp; ratios'!H17</f>
        <v>0</v>
      </c>
      <c r="D167" s="807">
        <f t="shared" ref="D167" si="37">SUM(D168:D172)</f>
        <v>0</v>
      </c>
      <c r="F167" s="746">
        <f t="shared" si="33"/>
        <v>0</v>
      </c>
      <c r="G167" s="723" t="str">
        <f t="shared" si="34"/>
        <v/>
      </c>
      <c r="I167" s="743"/>
    </row>
    <row r="168" spans="2:9" x14ac:dyDescent="0.35">
      <c r="B168" s="117" t="s">
        <v>227</v>
      </c>
      <c r="C168" s="808"/>
      <c r="D168" s="764">
        <f>'4. Bilan &amp; ratios'!I18</f>
        <v>0</v>
      </c>
      <c r="F168" s="746">
        <f t="shared" si="33"/>
        <v>0</v>
      </c>
      <c r="G168" s="723" t="str">
        <f t="shared" si="34"/>
        <v/>
      </c>
      <c r="I168" s="747" t="e">
        <f>IF(ABS(D168/$D$155)&gt;'1. Info'!$D$26,"SIGNIFICATIF","NON MATERIEL")</f>
        <v>#DIV/0!</v>
      </c>
    </row>
    <row r="169" spans="2:9" x14ac:dyDescent="0.35">
      <c r="B169" s="400" t="s">
        <v>228</v>
      </c>
      <c r="C169" s="760"/>
      <c r="D169" s="761">
        <f>'4. Bilan &amp; ratios'!I19</f>
        <v>0</v>
      </c>
      <c r="F169" s="746">
        <f t="shared" si="33"/>
        <v>0</v>
      </c>
      <c r="G169" s="723" t="str">
        <f t="shared" si="34"/>
        <v/>
      </c>
      <c r="I169" s="747" t="e">
        <f>IF(ABS(D169/$D$155)&gt;'1. Info'!$D$26,"SIGNIFICATIF","NON MATERIEL")</f>
        <v>#DIV/0!</v>
      </c>
    </row>
    <row r="170" spans="2:9" x14ac:dyDescent="0.35">
      <c r="B170" s="400" t="s">
        <v>229</v>
      </c>
      <c r="C170" s="760"/>
      <c r="D170" s="761">
        <f>'4. Bilan &amp; ratios'!I20</f>
        <v>0</v>
      </c>
      <c r="F170" s="746">
        <f t="shared" si="33"/>
        <v>0</v>
      </c>
      <c r="G170" s="723" t="str">
        <f t="shared" si="34"/>
        <v/>
      </c>
      <c r="I170" s="747" t="e">
        <f>IF(ABS(D170/$D$155)&gt;'1. Info'!$D$26,"SIGNIFICATIF","NON MATERIEL")</f>
        <v>#DIV/0!</v>
      </c>
    </row>
    <row r="171" spans="2:9" x14ac:dyDescent="0.35">
      <c r="B171" s="400" t="s">
        <v>391</v>
      </c>
      <c r="C171" s="761">
        <f>'4. Bilan &amp; ratios'!H21</f>
        <v>0</v>
      </c>
      <c r="D171" s="761">
        <f>'4. Bilan &amp; ratios'!I21</f>
        <v>0</v>
      </c>
      <c r="F171" s="746">
        <f t="shared" si="33"/>
        <v>0</v>
      </c>
      <c r="G171" s="723" t="str">
        <f t="shared" si="34"/>
        <v/>
      </c>
      <c r="I171" s="747" t="e">
        <f>IF(ABS(D171/$D$155)&gt;'1. Info'!$D$26,"SIGNIFICATIF","NON MATERIEL")</f>
        <v>#DIV/0!</v>
      </c>
    </row>
    <row r="172" spans="2:9" x14ac:dyDescent="0.35">
      <c r="B172" s="400" t="s">
        <v>54</v>
      </c>
      <c r="C172" s="761">
        <f>'4. Bilan &amp; ratios'!H22</f>
        <v>0</v>
      </c>
      <c r="D172" s="761">
        <f>'4. Bilan &amp; ratios'!I22</f>
        <v>0</v>
      </c>
      <c r="F172" s="746">
        <f t="shared" si="33"/>
        <v>0</v>
      </c>
      <c r="G172" s="723" t="str">
        <f t="shared" si="34"/>
        <v/>
      </c>
      <c r="I172" s="747" t="e">
        <f>IF(ABS(D172/$D$155)&gt;'1. Info'!$D$26,"SIGNIFICATIF","NON MATERIEL")</f>
        <v>#DIV/0!</v>
      </c>
    </row>
    <row r="173" spans="2:9" ht="15.6" thickBot="1" x14ac:dyDescent="0.4">
      <c r="B173" s="182" t="s">
        <v>302</v>
      </c>
      <c r="C173" s="809"/>
      <c r="D173" s="810">
        <f>'4. Bilan &amp; ratios'!I23</f>
        <v>0</v>
      </c>
      <c r="F173" s="746"/>
      <c r="G173" s="723" t="str">
        <f t="shared" si="34"/>
        <v/>
      </c>
      <c r="I173" s="747" t="e">
        <f>IF(ABS(D173/$D$155)&gt;'1. Info'!$D$26,"SIGNIFICATIF","NON MATERIEL")</f>
        <v>#DIV/0!</v>
      </c>
    </row>
    <row r="174" spans="2:9" x14ac:dyDescent="0.35">
      <c r="B174" s="811"/>
      <c r="C174" s="812"/>
      <c r="D174" s="812"/>
      <c r="F174" s="746"/>
      <c r="G174" s="804"/>
      <c r="I174" s="743"/>
    </row>
    <row r="175" spans="2:9" x14ac:dyDescent="0.35">
      <c r="B175" s="92" t="s">
        <v>26</v>
      </c>
      <c r="C175" s="757">
        <f>'4. Bilan &amp; ratios'!H28</f>
        <v>0</v>
      </c>
      <c r="D175" s="757">
        <f>+D177+D184+D185+D190+D200</f>
        <v>0</v>
      </c>
      <c r="F175" s="746">
        <f t="shared" ref="F175" si="38">D175-C175</f>
        <v>0</v>
      </c>
      <c r="G175" s="723" t="str">
        <f t="shared" ref="G175" si="39">IFERROR(D175/C175-1,"")</f>
        <v/>
      </c>
      <c r="I175" s="743"/>
    </row>
    <row r="176" spans="2:9" x14ac:dyDescent="0.35">
      <c r="B176" s="94"/>
      <c r="C176" s="803">
        <f>'4. Bilan &amp; ratios'!H29</f>
        <v>0</v>
      </c>
      <c r="D176" s="803"/>
      <c r="F176" s="746"/>
      <c r="G176" s="804"/>
      <c r="I176" s="743"/>
    </row>
    <row r="177" spans="2:9" x14ac:dyDescent="0.35">
      <c r="B177" s="92" t="s">
        <v>17</v>
      </c>
      <c r="C177" s="757">
        <f>'4. Bilan &amp; ratios'!H30</f>
        <v>0</v>
      </c>
      <c r="D177" s="757">
        <f t="shared" ref="D177" si="40">SUM(D178:D183)</f>
        <v>0</v>
      </c>
      <c r="F177" s="746">
        <f t="shared" ref="F177:F204" si="41">D177-C177</f>
        <v>0</v>
      </c>
      <c r="G177" s="723" t="str">
        <f t="shared" ref="G177:G204" si="42">IFERROR(D177/C177-1,"")</f>
        <v/>
      </c>
      <c r="I177" s="743"/>
    </row>
    <row r="178" spans="2:9" x14ac:dyDescent="0.35">
      <c r="B178" s="117" t="s">
        <v>225</v>
      </c>
      <c r="C178" s="764">
        <f>'4. Bilan &amp; ratios'!H31</f>
        <v>0</v>
      </c>
      <c r="D178" s="764">
        <f>'4. Bilan &amp; ratios'!I31</f>
        <v>0</v>
      </c>
      <c r="F178" s="746">
        <f t="shared" si="41"/>
        <v>0</v>
      </c>
      <c r="G178" s="723" t="str">
        <f t="shared" si="42"/>
        <v/>
      </c>
      <c r="I178" s="747" t="e">
        <f>IF(ABS(D178/$D$155)&gt;'1. Info'!$D$26,"SIGNIFICATIF","NON MATERIEL")</f>
        <v>#DIV/0!</v>
      </c>
    </row>
    <row r="179" spans="2:9" x14ac:dyDescent="0.35">
      <c r="B179" s="400" t="s">
        <v>27</v>
      </c>
      <c r="C179" s="761">
        <f>'4. Bilan &amp; ratios'!H32</f>
        <v>0</v>
      </c>
      <c r="D179" s="761">
        <f>'4. Bilan &amp; ratios'!I32</f>
        <v>0</v>
      </c>
      <c r="F179" s="746">
        <f t="shared" si="41"/>
        <v>0</v>
      </c>
      <c r="G179" s="723" t="str">
        <f t="shared" si="42"/>
        <v/>
      </c>
      <c r="I179" s="747" t="e">
        <f>IF(ABS(D179/$D$155)&gt;'1. Info'!$D$26,"SIGNIFICATIF","NON MATERIEL")</f>
        <v>#DIV/0!</v>
      </c>
    </row>
    <row r="180" spans="2:9" x14ac:dyDescent="0.35">
      <c r="B180" s="400" t="s">
        <v>28</v>
      </c>
      <c r="C180" s="761">
        <f>'4. Bilan &amp; ratios'!H33</f>
        <v>0</v>
      </c>
      <c r="D180" s="761">
        <f>'4. Bilan &amp; ratios'!I33</f>
        <v>0</v>
      </c>
      <c r="F180" s="746">
        <f t="shared" si="41"/>
        <v>0</v>
      </c>
      <c r="G180" s="723" t="str">
        <f t="shared" si="42"/>
        <v/>
      </c>
      <c r="I180" s="747" t="e">
        <f>IF(ABS(D180/$D$155)&gt;'1. Info'!$D$26,"SIGNIFICATIF","NON MATERIEL")</f>
        <v>#DIV/0!</v>
      </c>
    </row>
    <row r="181" spans="2:9" x14ac:dyDescent="0.35">
      <c r="B181" s="400" t="s">
        <v>29</v>
      </c>
      <c r="C181" s="761">
        <f>'4. Bilan &amp; ratios'!H34</f>
        <v>0</v>
      </c>
      <c r="D181" s="761">
        <f>'4. Bilan &amp; ratios'!I34</f>
        <v>0</v>
      </c>
      <c r="F181" s="746">
        <f t="shared" si="41"/>
        <v>0</v>
      </c>
      <c r="G181" s="723" t="str">
        <f t="shared" si="42"/>
        <v/>
      </c>
      <c r="I181" s="747" t="e">
        <f>IF(ABS(D181/$D$155)&gt;'1. Info'!$D$26,"SIGNIFICATIF","NON MATERIEL")</f>
        <v>#DIV/0!</v>
      </c>
    </row>
    <row r="182" spans="2:9" x14ac:dyDescent="0.35">
      <c r="B182" s="400" t="s">
        <v>30</v>
      </c>
      <c r="C182" s="761">
        <f>'4. Bilan &amp; ratios'!H35</f>
        <v>0</v>
      </c>
      <c r="D182" s="761">
        <f>'4. Bilan &amp; ratios'!I35</f>
        <v>0</v>
      </c>
      <c r="F182" s="746">
        <f t="shared" si="41"/>
        <v>0</v>
      </c>
      <c r="G182" s="723" t="str">
        <f t="shared" si="42"/>
        <v/>
      </c>
      <c r="I182" s="747" t="e">
        <f>IF(ABS(D182/$D$155)&gt;'1. Info'!$D$26,"SIGNIFICATIF","NON MATERIEL")</f>
        <v>#DIV/0!</v>
      </c>
    </row>
    <row r="183" spans="2:9" x14ac:dyDescent="0.35">
      <c r="B183" s="400" t="s">
        <v>55</v>
      </c>
      <c r="C183" s="761">
        <f>'4. Bilan &amp; ratios'!H36</f>
        <v>0</v>
      </c>
      <c r="D183" s="761">
        <f>'4. Bilan &amp; ratios'!I36</f>
        <v>0</v>
      </c>
      <c r="F183" s="746">
        <f t="shared" si="41"/>
        <v>0</v>
      </c>
      <c r="G183" s="723" t="str">
        <f t="shared" si="42"/>
        <v/>
      </c>
      <c r="I183" s="747" t="e">
        <f>IF(ABS(D183/$D$155)&gt;'1. Info'!$D$26,"SIGNIFICATIF","NON MATERIEL")</f>
        <v>#DIV/0!</v>
      </c>
    </row>
    <row r="184" spans="2:9" x14ac:dyDescent="0.35">
      <c r="B184" s="96" t="s">
        <v>61</v>
      </c>
      <c r="C184" s="813">
        <f>'4. Bilan &amp; ratios'!H37</f>
        <v>0</v>
      </c>
      <c r="D184" s="813">
        <f>'4. Bilan &amp; ratios'!I37</f>
        <v>0</v>
      </c>
      <c r="F184" s="746">
        <f t="shared" si="41"/>
        <v>0</v>
      </c>
      <c r="G184" s="723" t="str">
        <f t="shared" si="42"/>
        <v/>
      </c>
      <c r="I184" s="747" t="e">
        <f>IF(ABS(D184/$D$155)&gt;'1. Info'!$D$26,"SIGNIFICATIF","NON MATERIEL")</f>
        <v>#DIV/0!</v>
      </c>
    </row>
    <row r="185" spans="2:9" x14ac:dyDescent="0.35">
      <c r="B185" s="92" t="s">
        <v>31</v>
      </c>
      <c r="C185" s="757">
        <f>'4. Bilan &amp; ratios'!H38</f>
        <v>0</v>
      </c>
      <c r="D185" s="757">
        <f t="shared" ref="D185" si="43">SUM(D186:D189)</f>
        <v>0</v>
      </c>
      <c r="F185" s="746">
        <f t="shared" si="41"/>
        <v>0</v>
      </c>
      <c r="G185" s="723" t="str">
        <f t="shared" si="42"/>
        <v/>
      </c>
      <c r="I185" s="743"/>
    </row>
    <row r="186" spans="2:9" x14ac:dyDescent="0.35">
      <c r="B186" s="113" t="s">
        <v>151</v>
      </c>
      <c r="C186" s="805"/>
      <c r="D186" s="806">
        <f>'4. Bilan &amp; ratios'!I39</f>
        <v>0</v>
      </c>
      <c r="F186" s="746">
        <f t="shared" si="41"/>
        <v>0</v>
      </c>
      <c r="G186" s="723" t="str">
        <f t="shared" si="42"/>
        <v/>
      </c>
      <c r="I186" s="747" t="e">
        <f>IF(ABS(D186/$D$155)&gt;'1. Info'!$D$26,"SIGNIFICATIF","NON MATERIEL")</f>
        <v>#DIV/0!</v>
      </c>
    </row>
    <row r="187" spans="2:9" x14ac:dyDescent="0.35">
      <c r="B187" s="405" t="s">
        <v>206</v>
      </c>
      <c r="C187" s="765"/>
      <c r="D187" s="766">
        <f>'4. Bilan &amp; ratios'!I40</f>
        <v>0</v>
      </c>
      <c r="F187" s="746">
        <f t="shared" si="41"/>
        <v>0</v>
      </c>
      <c r="G187" s="723" t="str">
        <f t="shared" si="42"/>
        <v/>
      </c>
      <c r="I187" s="747" t="e">
        <f>IF(ABS(D187/$D$155)&gt;'1. Info'!$D$26,"SIGNIFICATIF","NON MATERIEL")</f>
        <v>#DIV/0!</v>
      </c>
    </row>
    <row r="188" spans="2:9" x14ac:dyDescent="0.35">
      <c r="B188" s="405" t="s">
        <v>150</v>
      </c>
      <c r="C188" s="765"/>
      <c r="D188" s="766">
        <f>'4. Bilan &amp; ratios'!I41</f>
        <v>0</v>
      </c>
      <c r="F188" s="746">
        <f t="shared" si="41"/>
        <v>0</v>
      </c>
      <c r="G188" s="723" t="str">
        <f t="shared" si="42"/>
        <v/>
      </c>
      <c r="I188" s="747" t="e">
        <f>IF(ABS(D188/$D$155)&gt;'1. Info'!$D$26,"SIGNIFICATIF","NON MATERIEL")</f>
        <v>#DIV/0!</v>
      </c>
    </row>
    <row r="189" spans="2:9" x14ac:dyDescent="0.35">
      <c r="B189" s="113" t="s">
        <v>198</v>
      </c>
      <c r="C189" s="805"/>
      <c r="D189" s="806">
        <f>'4. Bilan &amp; ratios'!I42</f>
        <v>0</v>
      </c>
      <c r="F189" s="746">
        <f t="shared" si="41"/>
        <v>0</v>
      </c>
      <c r="G189" s="723" t="str">
        <f t="shared" si="42"/>
        <v/>
      </c>
      <c r="I189" s="747" t="e">
        <f>IF(ABS(D189/$D$155)&gt;'1. Info'!$D$26,"SIGNIFICATIF","NON MATERIEL")</f>
        <v>#DIV/0!</v>
      </c>
    </row>
    <row r="190" spans="2:9" x14ac:dyDescent="0.35">
      <c r="B190" s="92" t="s">
        <v>32</v>
      </c>
      <c r="C190" s="757">
        <f>'4. Bilan &amp; ratios'!H43</f>
        <v>0</v>
      </c>
      <c r="D190" s="757">
        <f>SUM(D191:D199)</f>
        <v>0</v>
      </c>
      <c r="F190" s="746">
        <f t="shared" si="41"/>
        <v>0</v>
      </c>
      <c r="G190" s="723" t="str">
        <f t="shared" si="42"/>
        <v/>
      </c>
      <c r="I190" s="743"/>
    </row>
    <row r="191" spans="2:9" x14ac:dyDescent="0.35">
      <c r="B191" s="113" t="s">
        <v>207</v>
      </c>
      <c r="C191" s="805"/>
      <c r="D191" s="806">
        <f>'4. Bilan &amp; ratios'!I44</f>
        <v>0</v>
      </c>
      <c r="F191" s="746">
        <f t="shared" si="41"/>
        <v>0</v>
      </c>
      <c r="G191" s="723" t="str">
        <f t="shared" si="42"/>
        <v/>
      </c>
      <c r="I191" s="747" t="e">
        <f>IF(ABS(D191/$D$155)&gt;'1. Info'!$D$26,"SIGNIFICATIF","NON MATERIEL")</f>
        <v>#DIV/0!</v>
      </c>
    </row>
    <row r="192" spans="2:9" x14ac:dyDescent="0.35">
      <c r="B192" s="405" t="s">
        <v>304</v>
      </c>
      <c r="C192" s="765"/>
      <c r="D192" s="766">
        <f>'4. Bilan &amp; ratios'!I45</f>
        <v>0</v>
      </c>
      <c r="F192" s="746">
        <f t="shared" si="41"/>
        <v>0</v>
      </c>
      <c r="G192" s="723" t="str">
        <f t="shared" si="42"/>
        <v/>
      </c>
      <c r="I192" s="747" t="e">
        <f>IF(ABS(D192/$D$155)&gt;'1. Info'!$D$26,"SIGNIFICATIF","NON MATERIEL")</f>
        <v>#DIV/0!</v>
      </c>
    </row>
    <row r="193" spans="2:9" x14ac:dyDescent="0.35">
      <c r="B193" s="405" t="s">
        <v>286</v>
      </c>
      <c r="C193" s="765"/>
      <c r="D193" s="766">
        <f>'4. Bilan &amp; ratios'!I46</f>
        <v>0</v>
      </c>
      <c r="F193" s="746"/>
      <c r="G193" s="723" t="str">
        <f t="shared" si="42"/>
        <v/>
      </c>
      <c r="I193" s="747" t="e">
        <f>IF(ABS(D193/$D$155)&gt;'1. Info'!$D$26,"SIGNIFICATIF","NON MATERIEL")</f>
        <v>#DIV/0!</v>
      </c>
    </row>
    <row r="194" spans="2:9" x14ac:dyDescent="0.35">
      <c r="B194" s="405" t="s">
        <v>152</v>
      </c>
      <c r="C194" s="765"/>
      <c r="D194" s="766">
        <f>'4. Bilan &amp; ratios'!I47</f>
        <v>0</v>
      </c>
      <c r="F194" s="746">
        <f t="shared" si="41"/>
        <v>0</v>
      </c>
      <c r="G194" s="723" t="str">
        <f t="shared" si="42"/>
        <v/>
      </c>
      <c r="I194" s="747" t="e">
        <f>IF(ABS(D194/$D$155)&gt;'1. Info'!$D$26,"SIGNIFICATIF","NON MATERIEL")</f>
        <v>#DIV/0!</v>
      </c>
    </row>
    <row r="195" spans="2:9" x14ac:dyDescent="0.35">
      <c r="B195" s="405" t="s">
        <v>303</v>
      </c>
      <c r="C195" s="765"/>
      <c r="D195" s="766">
        <f>'4. Bilan &amp; ratios'!I48</f>
        <v>0</v>
      </c>
      <c r="F195" s="746">
        <f t="shared" si="41"/>
        <v>0</v>
      </c>
      <c r="G195" s="723" t="str">
        <f t="shared" si="42"/>
        <v/>
      </c>
      <c r="I195" s="747" t="e">
        <f>IF(ABS(D195/$D$155)&gt;'1. Info'!$D$26,"SIGNIFICATIF","NON MATERIEL")</f>
        <v>#DIV/0!</v>
      </c>
    </row>
    <row r="196" spans="2:9" x14ac:dyDescent="0.35">
      <c r="B196" s="405" t="s">
        <v>477</v>
      </c>
      <c r="C196" s="765"/>
      <c r="D196" s="766">
        <f>'4. Bilan &amp; ratios'!I49</f>
        <v>0</v>
      </c>
      <c r="F196" s="746">
        <f t="shared" ref="F196" si="44">D196-C196</f>
        <v>0</v>
      </c>
      <c r="G196" s="723" t="str">
        <f t="shared" ref="G196" si="45">IFERROR(D196/C196-1,"")</f>
        <v/>
      </c>
      <c r="I196" s="747" t="e">
        <f>IF(ABS(D196/$D$155)&gt;'1. Info'!$D$26,"SIGNIFICATIF","NON MATERIEL")</f>
        <v>#DIV/0!</v>
      </c>
    </row>
    <row r="197" spans="2:9" x14ac:dyDescent="0.35">
      <c r="B197" s="405" t="s">
        <v>153</v>
      </c>
      <c r="C197" s="765"/>
      <c r="D197" s="766">
        <f>'4. Bilan &amp; ratios'!I50</f>
        <v>0</v>
      </c>
      <c r="F197" s="746">
        <f t="shared" si="41"/>
        <v>0</v>
      </c>
      <c r="G197" s="723" t="str">
        <f t="shared" si="42"/>
        <v/>
      </c>
      <c r="I197" s="747" t="e">
        <f>IF(ABS(D197/$D$155)&gt;'1. Info'!$D$26,"SIGNIFICATIF","NON MATERIEL")</f>
        <v>#DIV/0!</v>
      </c>
    </row>
    <row r="198" spans="2:9" x14ac:dyDescent="0.35">
      <c r="B198" s="413" t="s">
        <v>239</v>
      </c>
      <c r="C198" s="765"/>
      <c r="D198" s="766">
        <f>'4. Bilan &amp; ratios'!I51</f>
        <v>0</v>
      </c>
      <c r="F198" s="746">
        <f t="shared" si="41"/>
        <v>0</v>
      </c>
      <c r="G198" s="723" t="str">
        <f t="shared" si="42"/>
        <v/>
      </c>
      <c r="I198" s="747" t="e">
        <f>IF(ABS(D198/$D$155)&gt;'1. Info'!$D$26,"SIGNIFICATIF","NON MATERIEL")</f>
        <v>#DIV/0!</v>
      </c>
    </row>
    <row r="199" spans="2:9" x14ac:dyDescent="0.35">
      <c r="B199" s="113" t="s">
        <v>154</v>
      </c>
      <c r="C199" s="805"/>
      <c r="D199" s="806">
        <f>'4. Bilan &amp; ratios'!I52</f>
        <v>0</v>
      </c>
      <c r="F199" s="746">
        <f t="shared" si="41"/>
        <v>0</v>
      </c>
      <c r="G199" s="723" t="str">
        <f t="shared" si="42"/>
        <v/>
      </c>
      <c r="I199" s="747" t="e">
        <f>IF(ABS(D199/$D$155)&gt;'1. Info'!$D$26,"SIGNIFICATIF","NON MATERIEL")</f>
        <v>#DIV/0!</v>
      </c>
    </row>
    <row r="200" spans="2:9" x14ac:dyDescent="0.35">
      <c r="B200" s="92" t="s">
        <v>230</v>
      </c>
      <c r="C200" s="757">
        <f>'4. Bilan &amp; ratios'!H53</f>
        <v>0</v>
      </c>
      <c r="D200" s="757">
        <f t="shared" ref="D200" si="46">SUM(D201:D204)</f>
        <v>0</v>
      </c>
      <c r="F200" s="746">
        <f t="shared" si="41"/>
        <v>0</v>
      </c>
      <c r="G200" s="723" t="str">
        <f t="shared" si="42"/>
        <v/>
      </c>
      <c r="I200" s="743"/>
    </row>
    <row r="201" spans="2:9" x14ac:dyDescent="0.35">
      <c r="B201" s="117" t="s">
        <v>234</v>
      </c>
      <c r="C201" s="808"/>
      <c r="D201" s="764">
        <f>'4. Bilan &amp; ratios'!I54</f>
        <v>0</v>
      </c>
      <c r="F201" s="746">
        <f t="shared" si="41"/>
        <v>0</v>
      </c>
      <c r="G201" s="723" t="str">
        <f t="shared" si="42"/>
        <v/>
      </c>
      <c r="I201" s="747" t="e">
        <f>IF(ABS(D201/$D$155)&gt;'1. Info'!$D$26,"SIGNIFICATIF","NON MATERIEL")</f>
        <v>#DIV/0!</v>
      </c>
    </row>
    <row r="202" spans="2:9" x14ac:dyDescent="0.35">
      <c r="B202" s="400" t="s">
        <v>235</v>
      </c>
      <c r="C202" s="760"/>
      <c r="D202" s="761">
        <f>'4. Bilan &amp; ratios'!I55</f>
        <v>0</v>
      </c>
      <c r="F202" s="746">
        <f t="shared" si="41"/>
        <v>0</v>
      </c>
      <c r="G202" s="723" t="str">
        <f t="shared" si="42"/>
        <v/>
      </c>
      <c r="I202" s="747" t="e">
        <f>IF(ABS(D202/$D$155)&gt;'1. Info'!$D$26,"SIGNIFICATIF","NON MATERIEL")</f>
        <v>#DIV/0!</v>
      </c>
    </row>
    <row r="203" spans="2:9" x14ac:dyDescent="0.35">
      <c r="B203" s="400" t="s">
        <v>236</v>
      </c>
      <c r="C203" s="760"/>
      <c r="D203" s="761">
        <f>'4. Bilan &amp; ratios'!I56</f>
        <v>0</v>
      </c>
      <c r="F203" s="746">
        <f t="shared" si="41"/>
        <v>0</v>
      </c>
      <c r="G203" s="723" t="str">
        <f t="shared" si="42"/>
        <v/>
      </c>
      <c r="I203" s="747" t="e">
        <f>IF(ABS(D203/$D$155)&gt;'1. Info'!$D$26,"SIGNIFICATIF","NON MATERIEL")</f>
        <v>#DIV/0!</v>
      </c>
    </row>
    <row r="204" spans="2:9" ht="15.6" thickBot="1" x14ac:dyDescent="0.4">
      <c r="B204" s="119" t="s">
        <v>237</v>
      </c>
      <c r="C204" s="809"/>
      <c r="D204" s="810">
        <f>'4. Bilan &amp; ratios'!I57</f>
        <v>0</v>
      </c>
      <c r="F204" s="780">
        <f t="shared" si="41"/>
        <v>0</v>
      </c>
      <c r="G204" s="736" t="str">
        <f t="shared" si="42"/>
        <v/>
      </c>
      <c r="I204" s="814" t="e">
        <f>IF(ABS(D204/$D$155)&gt;'1. Info'!$D$26,"SIGNIFICATIF","NON MATERIEL")</f>
        <v>#DIV/0!</v>
      </c>
    </row>
  </sheetData>
  <sheetProtection algorithmName="SHA-512" hashValue="1TEqWQ/Eyv1+5dOsIN6eHhs+zotLxil6Ci9A1FiSwBANnEhZWliRTHGbARQl1X5Icrbfbeupg84rvE0x4/kzmg==" saltValue="drFQqli9dy6IO5ipkSH4+g==" spinCount="100000" sheet="1" objects="1" scenarios="1"/>
  <mergeCells count="3">
    <mergeCell ref="B30:D30"/>
    <mergeCell ref="B119:D119"/>
    <mergeCell ref="B152:D152"/>
  </mergeCells>
  <conditionalFormatting sqref="G94:G105 G34:G36 G177:G195 G197 G5:G8 G47:G92 G22:G28">
    <cfRule type="cellIs" dxfId="173" priority="299" operator="lessThan">
      <formula>-0.05</formula>
    </cfRule>
    <cfRule type="cellIs" dxfId="172" priority="300" operator="greaterThan">
      <formula>0.05</formula>
    </cfRule>
  </conditionalFormatting>
  <conditionalFormatting sqref="G17:G20">
    <cfRule type="cellIs" dxfId="171" priority="249" operator="lessThan">
      <formula>-0.05</formula>
    </cfRule>
    <cfRule type="cellIs" dxfId="170" priority="250" operator="greaterThan">
      <formula>0.05</formula>
    </cfRule>
  </conditionalFormatting>
  <conditionalFormatting sqref="G46">
    <cfRule type="cellIs" dxfId="169" priority="243" operator="lessThan">
      <formula>-0.05</formula>
    </cfRule>
    <cfRule type="cellIs" dxfId="168" priority="244" operator="greaterThan">
      <formula>0.05</formula>
    </cfRule>
  </conditionalFormatting>
  <conditionalFormatting sqref="G107 G109 G111:G115">
    <cfRule type="cellIs" dxfId="167" priority="237" operator="lessThan">
      <formula>-0.05</formula>
    </cfRule>
    <cfRule type="cellIs" dxfId="166" priority="238" operator="greaterThan">
      <formula>0.05</formula>
    </cfRule>
  </conditionalFormatting>
  <conditionalFormatting sqref="G117">
    <cfRule type="cellIs" dxfId="165" priority="235" operator="lessThan">
      <formula>-0.05</formula>
    </cfRule>
    <cfRule type="cellIs" dxfId="164" priority="236" operator="greaterThan">
      <formula>0.05</formula>
    </cfRule>
  </conditionalFormatting>
  <conditionalFormatting sqref="G122:G147">
    <cfRule type="cellIs" dxfId="163" priority="233" operator="lessThan">
      <formula>-0.05</formula>
    </cfRule>
    <cfRule type="cellIs" dxfId="162" priority="234" operator="greaterThan">
      <formula>0.05</formula>
    </cfRule>
  </conditionalFormatting>
  <conditionalFormatting sqref="G148:G150">
    <cfRule type="cellIs" dxfId="161" priority="231" operator="lessThan">
      <formula>-0.05</formula>
    </cfRule>
    <cfRule type="cellIs" dxfId="160" priority="232" operator="greaterThan">
      <formula>0.05</formula>
    </cfRule>
  </conditionalFormatting>
  <conditionalFormatting sqref="G155">
    <cfRule type="cellIs" dxfId="159" priority="229" operator="lessThan">
      <formula>-0.05</formula>
    </cfRule>
    <cfRule type="cellIs" dxfId="158" priority="230" operator="greaterThan">
      <formula>0.05</formula>
    </cfRule>
  </conditionalFormatting>
  <conditionalFormatting sqref="G157:G159 G161:G173">
    <cfRule type="cellIs" dxfId="157" priority="227" operator="lessThan">
      <formula>-0.05</formula>
    </cfRule>
    <cfRule type="cellIs" dxfId="156" priority="228" operator="greaterThan">
      <formula>0.05</formula>
    </cfRule>
  </conditionalFormatting>
  <conditionalFormatting sqref="G175">
    <cfRule type="cellIs" dxfId="155" priority="225" operator="lessThan">
      <formula>-0.05</formula>
    </cfRule>
    <cfRule type="cellIs" dxfId="154" priority="226" operator="greaterThan">
      <formula>0.05</formula>
    </cfRule>
  </conditionalFormatting>
  <conditionalFormatting sqref="G198:G204">
    <cfRule type="cellIs" dxfId="153" priority="221" operator="lessThan">
      <formula>-0.05</formula>
    </cfRule>
    <cfRule type="cellIs" dxfId="152" priority="222" operator="greaterThan">
      <formula>0.05</formula>
    </cfRule>
  </conditionalFormatting>
  <conditionalFormatting sqref="I69:I72 I35:I44">
    <cfRule type="containsText" dxfId="151" priority="154" operator="containsText" text="NON MATERIEL">
      <formula>NOT(ISERROR(SEARCH("NON MATERIEL",I35)))</formula>
    </cfRule>
  </conditionalFormatting>
  <conditionalFormatting sqref="I69:I72 I35:I44">
    <cfRule type="containsText" dxfId="150" priority="153" operator="containsText" text="SIGNIFICATIF">
      <formula>NOT(ISERROR(SEARCH("SIGNIFICATIF",I35)))</formula>
    </cfRule>
  </conditionalFormatting>
  <conditionalFormatting sqref="I47">
    <cfRule type="containsText" dxfId="149" priority="152" operator="containsText" text="NON MATERIEL">
      <formula>NOT(ISERROR(SEARCH("NON MATERIEL",I47)))</formula>
    </cfRule>
  </conditionalFormatting>
  <conditionalFormatting sqref="I47">
    <cfRule type="containsText" dxfId="148" priority="151" operator="containsText" text="SIGNIFICATIF">
      <formula>NOT(ISERROR(SEARCH("SIGNIFICATIF",I47)))</formula>
    </cfRule>
  </conditionalFormatting>
  <conditionalFormatting sqref="I48">
    <cfRule type="containsText" dxfId="147" priority="150" operator="containsText" text="NON MATERIEL">
      <formula>NOT(ISERROR(SEARCH("NON MATERIEL",I48)))</formula>
    </cfRule>
  </conditionalFormatting>
  <conditionalFormatting sqref="I48">
    <cfRule type="containsText" dxfId="146" priority="149" operator="containsText" text="SIGNIFICATIF">
      <formula>NOT(ISERROR(SEARCH("SIGNIFICATIF",I48)))</formula>
    </cfRule>
  </conditionalFormatting>
  <conditionalFormatting sqref="I49">
    <cfRule type="containsText" dxfId="145" priority="148" operator="containsText" text="NON MATERIEL">
      <formula>NOT(ISERROR(SEARCH("NON MATERIEL",I49)))</formula>
    </cfRule>
  </conditionalFormatting>
  <conditionalFormatting sqref="I49">
    <cfRule type="containsText" dxfId="144" priority="147" operator="containsText" text="SIGNIFICATIF">
      <formula>NOT(ISERROR(SEARCH("SIGNIFICATIF",I49)))</formula>
    </cfRule>
  </conditionalFormatting>
  <conditionalFormatting sqref="I51">
    <cfRule type="containsText" dxfId="143" priority="146" operator="containsText" text="NON MATERIEL">
      <formula>NOT(ISERROR(SEARCH("NON MATERIEL",I51)))</formula>
    </cfRule>
  </conditionalFormatting>
  <conditionalFormatting sqref="I51">
    <cfRule type="containsText" dxfId="142" priority="145" operator="containsText" text="SIGNIFICATIF">
      <formula>NOT(ISERROR(SEARCH("SIGNIFICATIF",I51)))</formula>
    </cfRule>
  </conditionalFormatting>
  <conditionalFormatting sqref="I52">
    <cfRule type="containsText" dxfId="141" priority="144" operator="containsText" text="NON MATERIEL">
      <formula>NOT(ISERROR(SEARCH("NON MATERIEL",I52)))</formula>
    </cfRule>
  </conditionalFormatting>
  <conditionalFormatting sqref="I52">
    <cfRule type="containsText" dxfId="140" priority="143" operator="containsText" text="SIGNIFICATIF">
      <formula>NOT(ISERROR(SEARCH("SIGNIFICATIF",I52)))</formula>
    </cfRule>
  </conditionalFormatting>
  <conditionalFormatting sqref="I53">
    <cfRule type="containsText" dxfId="139" priority="142" operator="containsText" text="NON MATERIEL">
      <formula>NOT(ISERROR(SEARCH("NON MATERIEL",I53)))</formula>
    </cfRule>
  </conditionalFormatting>
  <conditionalFormatting sqref="I53">
    <cfRule type="containsText" dxfId="138" priority="141" operator="containsText" text="SIGNIFICATIF">
      <formula>NOT(ISERROR(SEARCH("SIGNIFICATIF",I53)))</formula>
    </cfRule>
  </conditionalFormatting>
  <conditionalFormatting sqref="I54">
    <cfRule type="containsText" dxfId="137" priority="140" operator="containsText" text="NON MATERIEL">
      <formula>NOT(ISERROR(SEARCH("NON MATERIEL",I54)))</formula>
    </cfRule>
  </conditionalFormatting>
  <conditionalFormatting sqref="I54">
    <cfRule type="containsText" dxfId="136" priority="139" operator="containsText" text="SIGNIFICATIF">
      <formula>NOT(ISERROR(SEARCH("SIGNIFICATIF",I54)))</formula>
    </cfRule>
  </conditionalFormatting>
  <conditionalFormatting sqref="I57">
    <cfRule type="containsText" dxfId="135" priority="138" operator="containsText" text="NON MATERIEL">
      <formula>NOT(ISERROR(SEARCH("NON MATERIEL",I57)))</formula>
    </cfRule>
  </conditionalFormatting>
  <conditionalFormatting sqref="I57">
    <cfRule type="containsText" dxfId="134" priority="137" operator="containsText" text="SIGNIFICATIF">
      <formula>NOT(ISERROR(SEARCH("SIGNIFICATIF",I57)))</formula>
    </cfRule>
  </conditionalFormatting>
  <conditionalFormatting sqref="I58">
    <cfRule type="containsText" dxfId="133" priority="136" operator="containsText" text="NON MATERIEL">
      <formula>NOT(ISERROR(SEARCH("NON MATERIEL",I58)))</formula>
    </cfRule>
  </conditionalFormatting>
  <conditionalFormatting sqref="I58">
    <cfRule type="containsText" dxfId="132" priority="135" operator="containsText" text="SIGNIFICATIF">
      <formula>NOT(ISERROR(SEARCH("SIGNIFICATIF",I58)))</formula>
    </cfRule>
  </conditionalFormatting>
  <conditionalFormatting sqref="I59">
    <cfRule type="containsText" dxfId="131" priority="134" operator="containsText" text="NON MATERIEL">
      <formula>NOT(ISERROR(SEARCH("NON MATERIEL",I59)))</formula>
    </cfRule>
  </conditionalFormatting>
  <conditionalFormatting sqref="I59">
    <cfRule type="containsText" dxfId="130" priority="133" operator="containsText" text="SIGNIFICATIF">
      <formula>NOT(ISERROR(SEARCH("SIGNIFICATIF",I59)))</formula>
    </cfRule>
  </conditionalFormatting>
  <conditionalFormatting sqref="I60">
    <cfRule type="containsText" dxfId="129" priority="132" operator="containsText" text="NON MATERIEL">
      <formula>NOT(ISERROR(SEARCH("NON MATERIEL",I60)))</formula>
    </cfRule>
  </conditionalFormatting>
  <conditionalFormatting sqref="I60">
    <cfRule type="containsText" dxfId="128" priority="131" operator="containsText" text="SIGNIFICATIF">
      <formula>NOT(ISERROR(SEARCH("SIGNIFICATIF",I60)))</formula>
    </cfRule>
  </conditionalFormatting>
  <conditionalFormatting sqref="I61">
    <cfRule type="containsText" dxfId="127" priority="130" operator="containsText" text="NON MATERIEL">
      <formula>NOT(ISERROR(SEARCH("NON MATERIEL",I61)))</formula>
    </cfRule>
  </conditionalFormatting>
  <conditionalFormatting sqref="I61">
    <cfRule type="containsText" dxfId="126" priority="129" operator="containsText" text="SIGNIFICATIF">
      <formula>NOT(ISERROR(SEARCH("SIGNIFICATIF",I61)))</formula>
    </cfRule>
  </conditionalFormatting>
  <conditionalFormatting sqref="I62">
    <cfRule type="containsText" dxfId="125" priority="128" operator="containsText" text="NON MATERIEL">
      <formula>NOT(ISERROR(SEARCH("NON MATERIEL",I62)))</formula>
    </cfRule>
  </conditionalFormatting>
  <conditionalFormatting sqref="I62">
    <cfRule type="containsText" dxfId="124" priority="127" operator="containsText" text="SIGNIFICATIF">
      <formula>NOT(ISERROR(SEARCH("SIGNIFICATIF",I62)))</formula>
    </cfRule>
  </conditionalFormatting>
  <conditionalFormatting sqref="I63">
    <cfRule type="containsText" dxfId="123" priority="126" operator="containsText" text="NON MATERIEL">
      <formula>NOT(ISERROR(SEARCH("NON MATERIEL",I63)))</formula>
    </cfRule>
  </conditionalFormatting>
  <conditionalFormatting sqref="I63">
    <cfRule type="containsText" dxfId="122" priority="125" operator="containsText" text="SIGNIFICATIF">
      <formula>NOT(ISERROR(SEARCH("SIGNIFICATIF",I63)))</formula>
    </cfRule>
  </conditionalFormatting>
  <conditionalFormatting sqref="I64">
    <cfRule type="containsText" dxfId="121" priority="124" operator="containsText" text="NON MATERIEL">
      <formula>NOT(ISERROR(SEARCH("NON MATERIEL",I64)))</formula>
    </cfRule>
  </conditionalFormatting>
  <conditionalFormatting sqref="I64">
    <cfRule type="containsText" dxfId="120" priority="123" operator="containsText" text="SIGNIFICATIF">
      <formula>NOT(ISERROR(SEARCH("SIGNIFICATIF",I64)))</formula>
    </cfRule>
  </conditionalFormatting>
  <conditionalFormatting sqref="I65">
    <cfRule type="containsText" dxfId="119" priority="122" operator="containsText" text="NON MATERIEL">
      <formula>NOT(ISERROR(SEARCH("NON MATERIEL",I65)))</formula>
    </cfRule>
  </conditionalFormatting>
  <conditionalFormatting sqref="I65">
    <cfRule type="containsText" dxfId="118" priority="121" operator="containsText" text="SIGNIFICATIF">
      <formula>NOT(ISERROR(SEARCH("SIGNIFICATIF",I65)))</formula>
    </cfRule>
  </conditionalFormatting>
  <conditionalFormatting sqref="I66">
    <cfRule type="containsText" dxfId="117" priority="120" operator="containsText" text="NON MATERIEL">
      <formula>NOT(ISERROR(SEARCH("NON MATERIEL",I66)))</formula>
    </cfRule>
  </conditionalFormatting>
  <conditionalFormatting sqref="I66">
    <cfRule type="containsText" dxfId="116" priority="119" operator="containsText" text="SIGNIFICATIF">
      <formula>NOT(ISERROR(SEARCH("SIGNIFICATIF",I66)))</formula>
    </cfRule>
  </conditionalFormatting>
  <conditionalFormatting sqref="I67">
    <cfRule type="containsText" dxfId="115" priority="118" operator="containsText" text="NON MATERIEL">
      <formula>NOT(ISERROR(SEARCH("NON MATERIEL",I67)))</formula>
    </cfRule>
  </conditionalFormatting>
  <conditionalFormatting sqref="I67">
    <cfRule type="containsText" dxfId="114" priority="117" operator="containsText" text="SIGNIFICATIF">
      <formula>NOT(ISERROR(SEARCH("SIGNIFICATIF",I67)))</formula>
    </cfRule>
  </conditionalFormatting>
  <conditionalFormatting sqref="I74:I80">
    <cfRule type="containsText" dxfId="113" priority="114" operator="containsText" text="NON MATERIEL">
      <formula>NOT(ISERROR(SEARCH("NON MATERIEL",I74)))</formula>
    </cfRule>
  </conditionalFormatting>
  <conditionalFormatting sqref="I74:I80">
    <cfRule type="containsText" dxfId="112" priority="113" operator="containsText" text="SIGNIFICATIF">
      <formula>NOT(ISERROR(SEARCH("SIGNIFICATIF",I74)))</formula>
    </cfRule>
  </conditionalFormatting>
  <conditionalFormatting sqref="I83:I91">
    <cfRule type="containsText" dxfId="111" priority="112" operator="containsText" text="NON MATERIEL">
      <formula>NOT(ISERROR(SEARCH("NON MATERIEL",I83)))</formula>
    </cfRule>
  </conditionalFormatting>
  <conditionalFormatting sqref="I83:I91">
    <cfRule type="containsText" dxfId="110" priority="111" operator="containsText" text="SIGNIFICATIF">
      <formula>NOT(ISERROR(SEARCH("SIGNIFICATIF",I83)))</formula>
    </cfRule>
  </conditionalFormatting>
  <conditionalFormatting sqref="I95:I99">
    <cfRule type="containsText" dxfId="109" priority="110" operator="containsText" text="NON MATERIEL">
      <formula>NOT(ISERROR(SEARCH("NON MATERIEL",I95)))</formula>
    </cfRule>
  </conditionalFormatting>
  <conditionalFormatting sqref="I95:I99">
    <cfRule type="containsText" dxfId="108" priority="109" operator="containsText" text="SIGNIFICATIF">
      <formula>NOT(ISERROR(SEARCH("SIGNIFICATIF",I95)))</formula>
    </cfRule>
  </conditionalFormatting>
  <conditionalFormatting sqref="I101:I103">
    <cfRule type="containsText" dxfId="107" priority="108" operator="containsText" text="NON MATERIEL">
      <formula>NOT(ISERROR(SEARCH("NON MATERIEL",I101)))</formula>
    </cfRule>
  </conditionalFormatting>
  <conditionalFormatting sqref="I101:I103">
    <cfRule type="containsText" dxfId="106" priority="107" operator="containsText" text="SIGNIFICATIF">
      <formula>NOT(ISERROR(SEARCH("SIGNIFICATIF",I101)))</formula>
    </cfRule>
  </conditionalFormatting>
  <conditionalFormatting sqref="I105">
    <cfRule type="containsText" dxfId="105" priority="106" operator="containsText" text="NON MATERIEL">
      <formula>NOT(ISERROR(SEARCH("NON MATERIEL",I105)))</formula>
    </cfRule>
  </conditionalFormatting>
  <conditionalFormatting sqref="I105">
    <cfRule type="containsText" dxfId="104" priority="105" operator="containsText" text="SIGNIFICATIF">
      <formula>NOT(ISERROR(SEARCH("SIGNIFICATIF",I105)))</formula>
    </cfRule>
  </conditionalFormatting>
  <conditionalFormatting sqref="I112:I113">
    <cfRule type="containsText" dxfId="103" priority="104" operator="containsText" text="NON MATERIEL">
      <formula>NOT(ISERROR(SEARCH("NON MATERIEL",I112)))</formula>
    </cfRule>
  </conditionalFormatting>
  <conditionalFormatting sqref="I112:I113">
    <cfRule type="containsText" dxfId="102" priority="103" operator="containsText" text="SIGNIFICATIF">
      <formula>NOT(ISERROR(SEARCH("SIGNIFICATIF",I112)))</formula>
    </cfRule>
  </conditionalFormatting>
  <conditionalFormatting sqref="I123">
    <cfRule type="containsText" dxfId="101" priority="102" operator="containsText" text="NON MATERIEL">
      <formula>NOT(ISERROR(SEARCH("NON MATERIEL",I123)))</formula>
    </cfRule>
  </conditionalFormatting>
  <conditionalFormatting sqref="I123">
    <cfRule type="containsText" dxfId="100" priority="101" operator="containsText" text="SIGNIFICATIF">
      <formula>NOT(ISERROR(SEARCH("SIGNIFICATIF",I123)))</formula>
    </cfRule>
  </conditionalFormatting>
  <conditionalFormatting sqref="I124">
    <cfRule type="containsText" dxfId="99" priority="100" operator="containsText" text="NON MATERIEL">
      <formula>NOT(ISERROR(SEARCH("NON MATERIEL",I124)))</formula>
    </cfRule>
  </conditionalFormatting>
  <conditionalFormatting sqref="I124">
    <cfRule type="containsText" dxfId="98" priority="99" operator="containsText" text="SIGNIFICATIF">
      <formula>NOT(ISERROR(SEARCH("SIGNIFICATIF",I124)))</formula>
    </cfRule>
  </conditionalFormatting>
  <conditionalFormatting sqref="I125">
    <cfRule type="containsText" dxfId="97" priority="98" operator="containsText" text="NON MATERIEL">
      <formula>NOT(ISERROR(SEARCH("NON MATERIEL",I125)))</formula>
    </cfRule>
  </conditionalFormatting>
  <conditionalFormatting sqref="I125">
    <cfRule type="containsText" dxfId="96" priority="97" operator="containsText" text="SIGNIFICATIF">
      <formula>NOT(ISERROR(SEARCH("SIGNIFICATIF",I125)))</formula>
    </cfRule>
  </conditionalFormatting>
  <conditionalFormatting sqref="I126">
    <cfRule type="containsText" dxfId="95" priority="96" operator="containsText" text="NON MATERIEL">
      <formula>NOT(ISERROR(SEARCH("NON MATERIEL",I126)))</formula>
    </cfRule>
  </conditionalFormatting>
  <conditionalFormatting sqref="I126">
    <cfRule type="containsText" dxfId="94" priority="95" operator="containsText" text="SIGNIFICATIF">
      <formula>NOT(ISERROR(SEARCH("SIGNIFICATIF",I126)))</formula>
    </cfRule>
  </conditionalFormatting>
  <conditionalFormatting sqref="I127">
    <cfRule type="containsText" dxfId="93" priority="94" operator="containsText" text="NON MATERIEL">
      <formula>NOT(ISERROR(SEARCH("NON MATERIEL",I127)))</formula>
    </cfRule>
  </conditionalFormatting>
  <conditionalFormatting sqref="I127">
    <cfRule type="containsText" dxfId="92" priority="93" operator="containsText" text="SIGNIFICATIF">
      <formula>NOT(ISERROR(SEARCH("SIGNIFICATIF",I127)))</formula>
    </cfRule>
  </conditionalFormatting>
  <conditionalFormatting sqref="I128">
    <cfRule type="containsText" dxfId="91" priority="92" operator="containsText" text="NON MATERIEL">
      <formula>NOT(ISERROR(SEARCH("NON MATERIEL",I128)))</formula>
    </cfRule>
  </conditionalFormatting>
  <conditionalFormatting sqref="I128">
    <cfRule type="containsText" dxfId="90" priority="91" operator="containsText" text="SIGNIFICATIF">
      <formula>NOT(ISERROR(SEARCH("SIGNIFICATIF",I128)))</formula>
    </cfRule>
  </conditionalFormatting>
  <conditionalFormatting sqref="I122">
    <cfRule type="containsText" dxfId="89" priority="90" operator="containsText" text="NON MATERIEL">
      <formula>NOT(ISERROR(SEARCH("NON MATERIEL",I122)))</formula>
    </cfRule>
  </conditionalFormatting>
  <conditionalFormatting sqref="I122">
    <cfRule type="containsText" dxfId="88" priority="89" operator="containsText" text="SIGNIFICATIF">
      <formula>NOT(ISERROR(SEARCH("SIGNIFICATIF",I122)))</formula>
    </cfRule>
  </conditionalFormatting>
  <conditionalFormatting sqref="I130">
    <cfRule type="containsText" dxfId="87" priority="88" operator="containsText" text="NON MATERIEL">
      <formula>NOT(ISERROR(SEARCH("NON MATERIEL",I130)))</formula>
    </cfRule>
  </conditionalFormatting>
  <conditionalFormatting sqref="I130">
    <cfRule type="containsText" dxfId="86" priority="87" operator="containsText" text="SIGNIFICATIF">
      <formula>NOT(ISERROR(SEARCH("SIGNIFICATIF",I130)))</formula>
    </cfRule>
  </conditionalFormatting>
  <conditionalFormatting sqref="I131">
    <cfRule type="containsText" dxfId="85" priority="86" operator="containsText" text="NON MATERIEL">
      <formula>NOT(ISERROR(SEARCH("NON MATERIEL",I131)))</formula>
    </cfRule>
  </conditionalFormatting>
  <conditionalFormatting sqref="I131">
    <cfRule type="containsText" dxfId="84" priority="85" operator="containsText" text="SIGNIFICATIF">
      <formula>NOT(ISERROR(SEARCH("SIGNIFICATIF",I131)))</formula>
    </cfRule>
  </conditionalFormatting>
  <conditionalFormatting sqref="I132">
    <cfRule type="containsText" dxfId="83" priority="84" operator="containsText" text="NON MATERIEL">
      <formula>NOT(ISERROR(SEARCH("NON MATERIEL",I132)))</formula>
    </cfRule>
  </conditionalFormatting>
  <conditionalFormatting sqref="I132">
    <cfRule type="containsText" dxfId="82" priority="83" operator="containsText" text="SIGNIFICATIF">
      <formula>NOT(ISERROR(SEARCH("SIGNIFICATIF",I132)))</formula>
    </cfRule>
  </conditionalFormatting>
  <conditionalFormatting sqref="I133">
    <cfRule type="containsText" dxfId="81" priority="82" operator="containsText" text="NON MATERIEL">
      <formula>NOT(ISERROR(SEARCH("NON MATERIEL",I133)))</formula>
    </cfRule>
  </conditionalFormatting>
  <conditionalFormatting sqref="I133">
    <cfRule type="containsText" dxfId="80" priority="81" operator="containsText" text="SIGNIFICATIF">
      <formula>NOT(ISERROR(SEARCH("SIGNIFICATIF",I133)))</formula>
    </cfRule>
  </conditionalFormatting>
  <conditionalFormatting sqref="I134">
    <cfRule type="containsText" dxfId="79" priority="80" operator="containsText" text="NON MATERIEL">
      <formula>NOT(ISERROR(SEARCH("NON MATERIEL",I134)))</formula>
    </cfRule>
  </conditionalFormatting>
  <conditionalFormatting sqref="I134">
    <cfRule type="containsText" dxfId="78" priority="79" operator="containsText" text="SIGNIFICATIF">
      <formula>NOT(ISERROR(SEARCH("SIGNIFICATIF",I134)))</formula>
    </cfRule>
  </conditionalFormatting>
  <conditionalFormatting sqref="I136">
    <cfRule type="containsText" dxfId="77" priority="78" operator="containsText" text="NON MATERIEL">
      <formula>NOT(ISERROR(SEARCH("NON MATERIEL",I136)))</formula>
    </cfRule>
  </conditionalFormatting>
  <conditionalFormatting sqref="I136">
    <cfRule type="containsText" dxfId="76" priority="77" operator="containsText" text="SIGNIFICATIF">
      <formula>NOT(ISERROR(SEARCH("SIGNIFICATIF",I136)))</formula>
    </cfRule>
  </conditionalFormatting>
  <conditionalFormatting sqref="I137">
    <cfRule type="containsText" dxfId="75" priority="76" operator="containsText" text="NON MATERIEL">
      <formula>NOT(ISERROR(SEARCH("NON MATERIEL",I137)))</formula>
    </cfRule>
  </conditionalFormatting>
  <conditionalFormatting sqref="I137">
    <cfRule type="containsText" dxfId="74" priority="75" operator="containsText" text="SIGNIFICATIF">
      <formula>NOT(ISERROR(SEARCH("SIGNIFICATIF",I137)))</formula>
    </cfRule>
  </conditionalFormatting>
  <conditionalFormatting sqref="I138">
    <cfRule type="containsText" dxfId="73" priority="74" operator="containsText" text="NON MATERIEL">
      <formula>NOT(ISERROR(SEARCH("NON MATERIEL",I138)))</formula>
    </cfRule>
  </conditionalFormatting>
  <conditionalFormatting sqref="I138">
    <cfRule type="containsText" dxfId="72" priority="73" operator="containsText" text="SIGNIFICATIF">
      <formula>NOT(ISERROR(SEARCH("SIGNIFICATIF",I138)))</formula>
    </cfRule>
  </conditionalFormatting>
  <conditionalFormatting sqref="I139">
    <cfRule type="containsText" dxfId="71" priority="72" operator="containsText" text="NON MATERIEL">
      <formula>NOT(ISERROR(SEARCH("NON MATERIEL",I139)))</formula>
    </cfRule>
  </conditionalFormatting>
  <conditionalFormatting sqref="I139">
    <cfRule type="containsText" dxfId="70" priority="71" operator="containsText" text="SIGNIFICATIF">
      <formula>NOT(ISERROR(SEARCH("SIGNIFICATIF",I139)))</formula>
    </cfRule>
  </conditionalFormatting>
  <conditionalFormatting sqref="I140">
    <cfRule type="containsText" dxfId="69" priority="70" operator="containsText" text="NON MATERIEL">
      <formula>NOT(ISERROR(SEARCH("NON MATERIEL",I140)))</formula>
    </cfRule>
  </conditionalFormatting>
  <conditionalFormatting sqref="I140">
    <cfRule type="containsText" dxfId="68" priority="69" operator="containsText" text="SIGNIFICATIF">
      <formula>NOT(ISERROR(SEARCH("SIGNIFICATIF",I140)))</formula>
    </cfRule>
  </conditionalFormatting>
  <conditionalFormatting sqref="I141">
    <cfRule type="containsText" dxfId="67" priority="68" operator="containsText" text="NON MATERIEL">
      <formula>NOT(ISERROR(SEARCH("NON MATERIEL",I141)))</formula>
    </cfRule>
  </conditionalFormatting>
  <conditionalFormatting sqref="I141">
    <cfRule type="containsText" dxfId="66" priority="67" operator="containsText" text="SIGNIFICATIF">
      <formula>NOT(ISERROR(SEARCH("SIGNIFICATIF",I141)))</formula>
    </cfRule>
  </conditionalFormatting>
  <conditionalFormatting sqref="I142">
    <cfRule type="containsText" dxfId="65" priority="66" operator="containsText" text="NON MATERIEL">
      <formula>NOT(ISERROR(SEARCH("NON MATERIEL",I142)))</formula>
    </cfRule>
  </conditionalFormatting>
  <conditionalFormatting sqref="I142">
    <cfRule type="containsText" dxfId="64" priority="65" operator="containsText" text="SIGNIFICATIF">
      <formula>NOT(ISERROR(SEARCH("SIGNIFICATIF",I142)))</formula>
    </cfRule>
  </conditionalFormatting>
  <conditionalFormatting sqref="I143">
    <cfRule type="containsText" dxfId="63" priority="64" operator="containsText" text="NON MATERIEL">
      <formula>NOT(ISERROR(SEARCH("NON MATERIEL",I143)))</formula>
    </cfRule>
  </conditionalFormatting>
  <conditionalFormatting sqref="I143">
    <cfRule type="containsText" dxfId="62" priority="63" operator="containsText" text="SIGNIFICATIF">
      <formula>NOT(ISERROR(SEARCH("SIGNIFICATIF",I143)))</formula>
    </cfRule>
  </conditionalFormatting>
  <conditionalFormatting sqref="I144">
    <cfRule type="containsText" dxfId="61" priority="62" operator="containsText" text="NON MATERIEL">
      <formula>NOT(ISERROR(SEARCH("NON MATERIEL",I144)))</formula>
    </cfRule>
  </conditionalFormatting>
  <conditionalFormatting sqref="I144">
    <cfRule type="containsText" dxfId="60" priority="61" operator="containsText" text="SIGNIFICATIF">
      <formula>NOT(ISERROR(SEARCH("SIGNIFICATIF",I144)))</formula>
    </cfRule>
  </conditionalFormatting>
  <conditionalFormatting sqref="I158">
    <cfRule type="containsText" dxfId="59" priority="60" operator="containsText" text="NON MATERIEL">
      <formula>NOT(ISERROR(SEARCH("NON MATERIEL",I158)))</formula>
    </cfRule>
  </conditionalFormatting>
  <conditionalFormatting sqref="I158">
    <cfRule type="containsText" dxfId="58" priority="59" operator="containsText" text="SIGNIFICATIF">
      <formula>NOT(ISERROR(SEARCH("SIGNIFICATIF",I158)))</formula>
    </cfRule>
  </conditionalFormatting>
  <conditionalFormatting sqref="I159">
    <cfRule type="containsText" dxfId="57" priority="58" operator="containsText" text="NON MATERIEL">
      <formula>NOT(ISERROR(SEARCH("NON MATERIEL",I159)))</formula>
    </cfRule>
  </conditionalFormatting>
  <conditionalFormatting sqref="I159">
    <cfRule type="containsText" dxfId="56" priority="57" operator="containsText" text="SIGNIFICATIF">
      <formula>NOT(ISERROR(SEARCH("SIGNIFICATIF",I159)))</formula>
    </cfRule>
  </conditionalFormatting>
  <conditionalFormatting sqref="I161">
    <cfRule type="containsText" dxfId="55" priority="56" operator="containsText" text="NON MATERIEL">
      <formula>NOT(ISERROR(SEARCH("NON MATERIEL",I161)))</formula>
    </cfRule>
  </conditionalFormatting>
  <conditionalFormatting sqref="I161">
    <cfRule type="containsText" dxfId="54" priority="55" operator="containsText" text="SIGNIFICATIF">
      <formula>NOT(ISERROR(SEARCH("SIGNIFICATIF",I161)))</formula>
    </cfRule>
  </conditionalFormatting>
  <conditionalFormatting sqref="I162">
    <cfRule type="containsText" dxfId="53" priority="54" operator="containsText" text="NON MATERIEL">
      <formula>NOT(ISERROR(SEARCH("NON MATERIEL",I162)))</formula>
    </cfRule>
  </conditionalFormatting>
  <conditionalFormatting sqref="I162">
    <cfRule type="containsText" dxfId="52" priority="53" operator="containsText" text="SIGNIFICATIF">
      <formula>NOT(ISERROR(SEARCH("SIGNIFICATIF",I162)))</formula>
    </cfRule>
  </conditionalFormatting>
  <conditionalFormatting sqref="I163">
    <cfRule type="containsText" dxfId="51" priority="52" operator="containsText" text="NON MATERIEL">
      <formula>NOT(ISERROR(SEARCH("NON MATERIEL",I163)))</formula>
    </cfRule>
  </conditionalFormatting>
  <conditionalFormatting sqref="I163">
    <cfRule type="containsText" dxfId="50" priority="51" operator="containsText" text="SIGNIFICATIF">
      <formula>NOT(ISERROR(SEARCH("SIGNIFICATIF",I163)))</formula>
    </cfRule>
  </conditionalFormatting>
  <conditionalFormatting sqref="I164">
    <cfRule type="containsText" dxfId="49" priority="50" operator="containsText" text="NON MATERIEL">
      <formula>NOT(ISERROR(SEARCH("NON MATERIEL",I164)))</formula>
    </cfRule>
  </conditionalFormatting>
  <conditionalFormatting sqref="I164">
    <cfRule type="containsText" dxfId="48" priority="49" operator="containsText" text="SIGNIFICATIF">
      <formula>NOT(ISERROR(SEARCH("SIGNIFICATIF",I164)))</formula>
    </cfRule>
  </conditionalFormatting>
  <conditionalFormatting sqref="I165">
    <cfRule type="containsText" dxfId="47" priority="48" operator="containsText" text="NON MATERIEL">
      <formula>NOT(ISERROR(SEARCH("NON MATERIEL",I165)))</formula>
    </cfRule>
  </conditionalFormatting>
  <conditionalFormatting sqref="I165">
    <cfRule type="containsText" dxfId="46" priority="47" operator="containsText" text="SIGNIFICATIF">
      <formula>NOT(ISERROR(SEARCH("SIGNIFICATIF",I165)))</formula>
    </cfRule>
  </conditionalFormatting>
  <conditionalFormatting sqref="I166">
    <cfRule type="containsText" dxfId="45" priority="46" operator="containsText" text="NON MATERIEL">
      <formula>NOT(ISERROR(SEARCH("NON MATERIEL",I166)))</formula>
    </cfRule>
  </conditionalFormatting>
  <conditionalFormatting sqref="I166">
    <cfRule type="containsText" dxfId="44" priority="45" operator="containsText" text="SIGNIFICATIF">
      <formula>NOT(ISERROR(SEARCH("SIGNIFICATIF",I166)))</formula>
    </cfRule>
  </conditionalFormatting>
  <conditionalFormatting sqref="I168">
    <cfRule type="containsText" dxfId="43" priority="44" operator="containsText" text="NON MATERIEL">
      <formula>NOT(ISERROR(SEARCH("NON MATERIEL",I168)))</formula>
    </cfRule>
  </conditionalFormatting>
  <conditionalFormatting sqref="I168">
    <cfRule type="containsText" dxfId="42" priority="43" operator="containsText" text="SIGNIFICATIF">
      <formula>NOT(ISERROR(SEARCH("SIGNIFICATIF",I168)))</formula>
    </cfRule>
  </conditionalFormatting>
  <conditionalFormatting sqref="I169">
    <cfRule type="containsText" dxfId="41" priority="42" operator="containsText" text="NON MATERIEL">
      <formula>NOT(ISERROR(SEARCH("NON MATERIEL",I169)))</formula>
    </cfRule>
  </conditionalFormatting>
  <conditionalFormatting sqref="I169">
    <cfRule type="containsText" dxfId="40" priority="41" operator="containsText" text="SIGNIFICATIF">
      <formula>NOT(ISERROR(SEARCH("SIGNIFICATIF",I169)))</formula>
    </cfRule>
  </conditionalFormatting>
  <conditionalFormatting sqref="I170">
    <cfRule type="containsText" dxfId="39" priority="40" operator="containsText" text="NON MATERIEL">
      <formula>NOT(ISERROR(SEARCH("NON MATERIEL",I170)))</formula>
    </cfRule>
  </conditionalFormatting>
  <conditionalFormatting sqref="I170">
    <cfRule type="containsText" dxfId="38" priority="39" operator="containsText" text="SIGNIFICATIF">
      <formula>NOT(ISERROR(SEARCH("SIGNIFICATIF",I170)))</formula>
    </cfRule>
  </conditionalFormatting>
  <conditionalFormatting sqref="I171">
    <cfRule type="containsText" dxfId="37" priority="38" operator="containsText" text="NON MATERIEL">
      <formula>NOT(ISERROR(SEARCH("NON MATERIEL",I171)))</formula>
    </cfRule>
  </conditionalFormatting>
  <conditionalFormatting sqref="I171">
    <cfRule type="containsText" dxfId="36" priority="37" operator="containsText" text="SIGNIFICATIF">
      <formula>NOT(ISERROR(SEARCH("SIGNIFICATIF",I171)))</formula>
    </cfRule>
  </conditionalFormatting>
  <conditionalFormatting sqref="I172">
    <cfRule type="containsText" dxfId="35" priority="36" operator="containsText" text="NON MATERIEL">
      <formula>NOT(ISERROR(SEARCH("NON MATERIEL",I172)))</formula>
    </cfRule>
  </conditionalFormatting>
  <conditionalFormatting sqref="I172">
    <cfRule type="containsText" dxfId="34" priority="35" operator="containsText" text="SIGNIFICATIF">
      <formula>NOT(ISERROR(SEARCH("SIGNIFICATIF",I172)))</formula>
    </cfRule>
  </conditionalFormatting>
  <conditionalFormatting sqref="I173">
    <cfRule type="containsText" dxfId="33" priority="34" operator="containsText" text="NON MATERIEL">
      <formula>NOT(ISERROR(SEARCH("NON MATERIEL",I173)))</formula>
    </cfRule>
  </conditionalFormatting>
  <conditionalFormatting sqref="I173">
    <cfRule type="containsText" dxfId="32" priority="33" operator="containsText" text="SIGNIFICATIF">
      <formula>NOT(ISERROR(SEARCH("SIGNIFICATIF",I173)))</formula>
    </cfRule>
  </conditionalFormatting>
  <conditionalFormatting sqref="I178">
    <cfRule type="containsText" dxfId="31" priority="32" operator="containsText" text="NON MATERIEL">
      <formula>NOT(ISERROR(SEARCH("NON MATERIEL",I178)))</formula>
    </cfRule>
  </conditionalFormatting>
  <conditionalFormatting sqref="I178">
    <cfRule type="containsText" dxfId="30" priority="31" operator="containsText" text="SIGNIFICATIF">
      <formula>NOT(ISERROR(SEARCH("SIGNIFICATIF",I178)))</formula>
    </cfRule>
  </conditionalFormatting>
  <conditionalFormatting sqref="I179">
    <cfRule type="containsText" dxfId="29" priority="30" operator="containsText" text="NON MATERIEL">
      <formula>NOT(ISERROR(SEARCH("NON MATERIEL",I179)))</formula>
    </cfRule>
  </conditionalFormatting>
  <conditionalFormatting sqref="I179">
    <cfRule type="containsText" dxfId="28" priority="29" operator="containsText" text="SIGNIFICATIF">
      <formula>NOT(ISERROR(SEARCH("SIGNIFICATIF",I179)))</formula>
    </cfRule>
  </conditionalFormatting>
  <conditionalFormatting sqref="I180">
    <cfRule type="containsText" dxfId="27" priority="28" operator="containsText" text="NON MATERIEL">
      <formula>NOT(ISERROR(SEARCH("NON MATERIEL",I180)))</formula>
    </cfRule>
  </conditionalFormatting>
  <conditionalFormatting sqref="I180">
    <cfRule type="containsText" dxfId="26" priority="27" operator="containsText" text="SIGNIFICATIF">
      <formula>NOT(ISERROR(SEARCH("SIGNIFICATIF",I180)))</formula>
    </cfRule>
  </conditionalFormatting>
  <conditionalFormatting sqref="I181">
    <cfRule type="containsText" dxfId="25" priority="26" operator="containsText" text="NON MATERIEL">
      <formula>NOT(ISERROR(SEARCH("NON MATERIEL",I181)))</formula>
    </cfRule>
  </conditionalFormatting>
  <conditionalFormatting sqref="I181">
    <cfRule type="containsText" dxfId="24" priority="25" operator="containsText" text="SIGNIFICATIF">
      <formula>NOT(ISERROR(SEARCH("SIGNIFICATIF",I181)))</formula>
    </cfRule>
  </conditionalFormatting>
  <conditionalFormatting sqref="I182">
    <cfRule type="containsText" dxfId="23" priority="24" operator="containsText" text="NON MATERIEL">
      <formula>NOT(ISERROR(SEARCH("NON MATERIEL",I182)))</formula>
    </cfRule>
  </conditionalFormatting>
  <conditionalFormatting sqref="I182">
    <cfRule type="containsText" dxfId="22" priority="23" operator="containsText" text="SIGNIFICATIF">
      <formula>NOT(ISERROR(SEARCH("SIGNIFICATIF",I182)))</formula>
    </cfRule>
  </conditionalFormatting>
  <conditionalFormatting sqref="I183">
    <cfRule type="containsText" dxfId="21" priority="22" operator="containsText" text="NON MATERIEL">
      <formula>NOT(ISERROR(SEARCH("NON MATERIEL",I183)))</formula>
    </cfRule>
  </conditionalFormatting>
  <conditionalFormatting sqref="I183">
    <cfRule type="containsText" dxfId="20" priority="21" operator="containsText" text="SIGNIFICATIF">
      <formula>NOT(ISERROR(SEARCH("SIGNIFICATIF",I183)))</formula>
    </cfRule>
  </conditionalFormatting>
  <conditionalFormatting sqref="I184">
    <cfRule type="containsText" dxfId="19" priority="20" operator="containsText" text="NON MATERIEL">
      <formula>NOT(ISERROR(SEARCH("NON MATERIEL",I184)))</formula>
    </cfRule>
  </conditionalFormatting>
  <conditionalFormatting sqref="I184">
    <cfRule type="containsText" dxfId="18" priority="19" operator="containsText" text="SIGNIFICATIF">
      <formula>NOT(ISERROR(SEARCH("SIGNIFICATIF",I184)))</formula>
    </cfRule>
  </conditionalFormatting>
  <conditionalFormatting sqref="I186:I189">
    <cfRule type="containsText" dxfId="17" priority="18" operator="containsText" text="NON MATERIEL">
      <formula>NOT(ISERROR(SEARCH("NON MATERIEL",I186)))</formula>
    </cfRule>
  </conditionalFormatting>
  <conditionalFormatting sqref="I186:I189">
    <cfRule type="containsText" dxfId="16" priority="17" operator="containsText" text="SIGNIFICATIF">
      <formula>NOT(ISERROR(SEARCH("SIGNIFICATIF",I186)))</formula>
    </cfRule>
  </conditionalFormatting>
  <conditionalFormatting sqref="I191:I195 I197:I199">
    <cfRule type="containsText" dxfId="15" priority="16" operator="containsText" text="NON MATERIEL">
      <formula>NOT(ISERROR(SEARCH("NON MATERIEL",I191)))</formula>
    </cfRule>
  </conditionalFormatting>
  <conditionalFormatting sqref="I191:I195 I197:I199">
    <cfRule type="containsText" dxfId="14" priority="15" operator="containsText" text="SIGNIFICATIF">
      <formula>NOT(ISERROR(SEARCH("SIGNIFICATIF",I191)))</formula>
    </cfRule>
  </conditionalFormatting>
  <conditionalFormatting sqref="I201:I204">
    <cfRule type="containsText" dxfId="13" priority="14" operator="containsText" text="NON MATERIEL">
      <formula>NOT(ISERROR(SEARCH("NON MATERIEL",I201)))</formula>
    </cfRule>
  </conditionalFormatting>
  <conditionalFormatting sqref="I201:I204">
    <cfRule type="containsText" dxfId="12" priority="13" operator="containsText" text="SIGNIFICATIF">
      <formula>NOT(ISERROR(SEARCH("SIGNIFICATIF",I201)))</formula>
    </cfRule>
  </conditionalFormatting>
  <conditionalFormatting sqref="G160">
    <cfRule type="cellIs" dxfId="11" priority="11" operator="lessThan">
      <formula>-0.05</formula>
    </cfRule>
    <cfRule type="cellIs" dxfId="10" priority="12" operator="greaterThan">
      <formula>0.05</formula>
    </cfRule>
  </conditionalFormatting>
  <conditionalFormatting sqref="I160">
    <cfRule type="containsText" dxfId="9" priority="10" operator="containsText" text="NON MATERIEL">
      <formula>NOT(ISERROR(SEARCH("NON MATERIEL",I160)))</formula>
    </cfRule>
  </conditionalFormatting>
  <conditionalFormatting sqref="I160">
    <cfRule type="containsText" dxfId="8" priority="9" operator="containsText" text="SIGNIFICATIF">
      <formula>NOT(ISERROR(SEARCH("SIGNIFICATIF",I160)))</formula>
    </cfRule>
  </conditionalFormatting>
  <conditionalFormatting sqref="G196">
    <cfRule type="cellIs" dxfId="7" priority="7" operator="lessThan">
      <formula>-0.05</formula>
    </cfRule>
    <cfRule type="cellIs" dxfId="6" priority="8" operator="greaterThan">
      <formula>0.05</formula>
    </cfRule>
  </conditionalFormatting>
  <conditionalFormatting sqref="I196">
    <cfRule type="containsText" dxfId="5" priority="6" operator="containsText" text="NON MATERIEL">
      <formula>NOT(ISERROR(SEARCH("NON MATERIEL",I196)))</formula>
    </cfRule>
  </conditionalFormatting>
  <conditionalFormatting sqref="I196">
    <cfRule type="containsText" dxfId="4" priority="5" operator="containsText" text="SIGNIFICATIF">
      <formula>NOT(ISERROR(SEARCH("SIGNIFICATIF",I196)))</formula>
    </cfRule>
  </conditionalFormatting>
  <conditionalFormatting sqref="G10:G15">
    <cfRule type="cellIs" dxfId="3" priority="3" operator="lessThan">
      <formula>-0.05</formula>
    </cfRule>
    <cfRule type="cellIs" dxfId="2" priority="4" operator="greaterThan">
      <formula>0.05</formula>
    </cfRule>
  </conditionalFormatting>
  <conditionalFormatting sqref="G37:G44">
    <cfRule type="cellIs" dxfId="1" priority="1" operator="lessThan">
      <formula>-0.05</formula>
    </cfRule>
    <cfRule type="cellIs" dxfId="0" priority="2" operator="greaterThan">
      <formula>0.05</formula>
    </cfRule>
  </conditionalFormatting>
  <pageMargins left="0.7" right="0.7" top="0.75" bottom="0.75" header="0.3" footer="0.3"/>
  <pageSetup paperSize="9" scale="43" orientation="portrait" r:id="rId1"/>
  <rowBreaks count="1" manualBreakCount="1">
    <brk id="118"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333C0-4B97-47F1-B10F-F5A420B234FD}">
  <sheetPr codeName="Feuil12">
    <tabColor theme="9"/>
    <pageSetUpPr fitToPage="1"/>
  </sheetPr>
  <dimension ref="A1:N91"/>
  <sheetViews>
    <sheetView showGridLines="0" zoomScale="80" zoomScaleNormal="80" workbookViewId="0">
      <selection activeCell="H9" sqref="H9"/>
    </sheetView>
  </sheetViews>
  <sheetFormatPr baseColWidth="10" defaultColWidth="11.54296875" defaultRowHeight="13.8" x14ac:dyDescent="0.35"/>
  <cols>
    <col min="1" max="1" width="32.81640625" style="222" customWidth="1"/>
    <col min="2" max="4" width="11.54296875" style="685"/>
    <col min="5" max="6" width="11.54296875" style="222"/>
    <col min="7" max="7" width="16.453125" style="222" customWidth="1"/>
    <col min="8" max="8" width="8.6328125" style="222" customWidth="1"/>
    <col min="9" max="9" width="9.453125" style="222" customWidth="1"/>
    <col min="10" max="10" width="8.6328125" style="222" customWidth="1"/>
    <col min="11" max="11" width="11.54296875" style="222"/>
    <col min="12" max="14" width="9.6328125" style="222" customWidth="1"/>
    <col min="15" max="16384" width="11.54296875" style="222"/>
  </cols>
  <sheetData>
    <row r="1" spans="1:10" ht="13.5" customHeight="1" x14ac:dyDescent="0.35">
      <c r="A1" s="961" t="s">
        <v>542</v>
      </c>
      <c r="B1" s="961"/>
      <c r="C1" s="862">
        <f>D1-1</f>
        <v>2024</v>
      </c>
      <c r="D1" s="862">
        <f>'0. Guide'!$A$30</f>
        <v>2025</v>
      </c>
    </row>
    <row r="2" spans="1:10" s="698" customFormat="1" ht="5.25" customHeight="1" x14ac:dyDescent="0.35">
      <c r="A2" s="863"/>
      <c r="B2" s="864"/>
      <c r="C2" s="864"/>
      <c r="D2" s="864"/>
      <c r="E2"/>
    </row>
    <row r="3" spans="1:10" ht="13.5" customHeight="1" x14ac:dyDescent="0.35">
      <c r="A3" s="865" t="s">
        <v>541</v>
      </c>
      <c r="B3" s="866"/>
      <c r="C3" s="867">
        <f>'2. P&amp;L'!G36</f>
        <v>0</v>
      </c>
      <c r="D3" s="867">
        <f>'2. P&amp;L'!I36</f>
        <v>0</v>
      </c>
      <c r="E3" s="704" t="s">
        <v>540</v>
      </c>
      <c r="F3" s="703" t="e">
        <f>D3/C3-1</f>
        <v>#DIV/0!</v>
      </c>
    </row>
    <row r="4" spans="1:10" ht="13.5" customHeight="1" x14ac:dyDescent="0.35">
      <c r="A4" s="868" t="s">
        <v>539</v>
      </c>
      <c r="B4" s="869"/>
      <c r="C4" s="870">
        <f>'2. P&amp;L'!G37</f>
        <v>0</v>
      </c>
      <c r="D4" s="870">
        <f>'2. P&amp;L'!I37</f>
        <v>0</v>
      </c>
      <c r="E4" s="704" t="s">
        <v>504</v>
      </c>
      <c r="F4" s="703" t="e">
        <f>D4/C4-1</f>
        <v>#DIV/0!</v>
      </c>
      <c r="G4" s="871" t="s">
        <v>538</v>
      </c>
      <c r="H4" s="871">
        <f>I4-1</f>
        <v>2024</v>
      </c>
      <c r="I4" s="871">
        <f>'0. Guide'!$A$30</f>
        <v>2025</v>
      </c>
    </row>
    <row r="5" spans="1:10" ht="15" customHeight="1" x14ac:dyDescent="0.35">
      <c r="A5" s="872" t="s">
        <v>537</v>
      </c>
      <c r="B5" s="873"/>
      <c r="C5" s="873" t="s">
        <v>536</v>
      </c>
      <c r="D5" s="874" t="e">
        <f>'2. P&amp;L'!$I$37/'2. P&amp;L'!$G$37-1</f>
        <v>#DIV/0!</v>
      </c>
      <c r="G5" s="875" t="s">
        <v>535</v>
      </c>
      <c r="H5" s="876">
        <f>C3</f>
        <v>0</v>
      </c>
      <c r="I5" s="876">
        <f>D3</f>
        <v>0</v>
      </c>
    </row>
    <row r="6" spans="1:10" ht="13.5" customHeight="1" x14ac:dyDescent="0.35">
      <c r="A6" s="868" t="s">
        <v>534</v>
      </c>
      <c r="B6" s="869"/>
      <c r="C6" s="870">
        <f>'2. P&amp;L'!G48</f>
        <v>0</v>
      </c>
      <c r="D6" s="870">
        <f>'2. P&amp;L'!I48</f>
        <v>0</v>
      </c>
      <c r="E6" s="704" t="s">
        <v>504</v>
      </c>
      <c r="F6" s="703" t="e">
        <f>D6/C6-1</f>
        <v>#DIV/0!</v>
      </c>
      <c r="G6" s="875" t="s">
        <v>186</v>
      </c>
      <c r="H6" s="876">
        <f>C28</f>
        <v>0</v>
      </c>
      <c r="I6" s="876">
        <f>D28</f>
        <v>0</v>
      </c>
    </row>
    <row r="7" spans="1:10" ht="13.5" customHeight="1" x14ac:dyDescent="0.35">
      <c r="A7" s="877" t="s">
        <v>19</v>
      </c>
      <c r="B7" s="878"/>
      <c r="C7" s="879">
        <f>'2. P&amp;L'!G52</f>
        <v>0</v>
      </c>
      <c r="D7" s="879">
        <f>'2. P&amp;L'!I52</f>
        <v>0</v>
      </c>
      <c r="G7" s="875" t="s">
        <v>533</v>
      </c>
      <c r="H7" s="880" t="str">
        <f>C14</f>
        <v/>
      </c>
      <c r="I7" s="880" t="str">
        <f>D14</f>
        <v/>
      </c>
    </row>
    <row r="8" spans="1:10" ht="13.5" customHeight="1" x14ac:dyDescent="0.35">
      <c r="A8" s="881" t="s">
        <v>532</v>
      </c>
      <c r="B8" s="882"/>
      <c r="C8" s="883">
        <f>'2. P&amp;L'!G57</f>
        <v>0</v>
      </c>
      <c r="D8" s="883">
        <f>'2. P&amp;L'!I57</f>
        <v>0</v>
      </c>
      <c r="G8" s="884"/>
      <c r="H8" s="884"/>
      <c r="I8" s="884"/>
    </row>
    <row r="9" spans="1:10" ht="13.5" customHeight="1" x14ac:dyDescent="0.35">
      <c r="A9" s="868" t="s">
        <v>531</v>
      </c>
      <c r="B9" s="869"/>
      <c r="C9" s="870">
        <f>'2. P&amp;L'!G58</f>
        <v>0</v>
      </c>
      <c r="D9" s="870">
        <f>'2. P&amp;L'!I58</f>
        <v>0</v>
      </c>
      <c r="E9" s="704" t="s">
        <v>504</v>
      </c>
      <c r="F9" s="703" t="e">
        <f>D9/C9-1</f>
        <v>#DIV/0!</v>
      </c>
      <c r="G9" s="885" t="s">
        <v>530</v>
      </c>
      <c r="H9" s="885">
        <f>'0. Guide'!$A$30</f>
        <v>2025</v>
      </c>
      <c r="I9" s="884"/>
    </row>
    <row r="10" spans="1:10" ht="13.5" customHeight="1" x14ac:dyDescent="0.25">
      <c r="A10" s="868" t="s">
        <v>529</v>
      </c>
      <c r="B10" s="869"/>
      <c r="C10" s="870">
        <f>'2. P&amp;L'!G70</f>
        <v>0</v>
      </c>
      <c r="D10" s="870">
        <f>'2. P&amp;L'!I70</f>
        <v>0</v>
      </c>
      <c r="E10" s="704" t="s">
        <v>504</v>
      </c>
      <c r="F10" s="703" t="e">
        <f>D10/C10-1</f>
        <v>#DIV/0!</v>
      </c>
      <c r="G10" s="886" t="s">
        <v>160</v>
      </c>
      <c r="H10" s="887">
        <f>'5. Investissements'!I40</f>
        <v>0</v>
      </c>
      <c r="I10" s="884"/>
    </row>
    <row r="11" spans="1:10" ht="13.5" customHeight="1" x14ac:dyDescent="0.25">
      <c r="A11" s="868" t="s">
        <v>528</v>
      </c>
      <c r="B11" s="869"/>
      <c r="C11" s="870">
        <f>'2. P&amp;L'!G75</f>
        <v>0</v>
      </c>
      <c r="D11" s="870">
        <f>'2. P&amp;L'!I75</f>
        <v>0</v>
      </c>
      <c r="E11" s="704" t="s">
        <v>504</v>
      </c>
      <c r="F11" s="703" t="e">
        <f>D11/C11-1</f>
        <v>#DIV/0!</v>
      </c>
      <c r="G11" s="886" t="s">
        <v>527</v>
      </c>
      <c r="H11" s="887">
        <f>'5. Investissements'!I17</f>
        <v>0</v>
      </c>
      <c r="I11" s="884"/>
    </row>
    <row r="12" spans="1:10" ht="13.5" customHeight="1" x14ac:dyDescent="0.25">
      <c r="A12" s="868" t="s">
        <v>526</v>
      </c>
      <c r="B12" s="869"/>
      <c r="C12" s="870">
        <f>'2. P&amp;L'!G83</f>
        <v>0</v>
      </c>
      <c r="D12" s="870">
        <f>'2. P&amp;L'!I83</f>
        <v>0</v>
      </c>
      <c r="E12" s="704" t="s">
        <v>504</v>
      </c>
      <c r="F12" s="703" t="e">
        <f>D12/C12-1</f>
        <v>#DIV/0!</v>
      </c>
      <c r="G12" s="886" t="s">
        <v>525</v>
      </c>
      <c r="H12" s="887">
        <f>'5. Investissements'!I63</f>
        <v>0</v>
      </c>
      <c r="I12" s="884"/>
    </row>
    <row r="13" spans="1:10" ht="13.5" customHeight="1" x14ac:dyDescent="0.25">
      <c r="A13" s="881" t="s">
        <v>45</v>
      </c>
      <c r="B13" s="882"/>
      <c r="C13" s="883">
        <f>'2. P&amp;L'!G84</f>
        <v>0</v>
      </c>
      <c r="D13" s="883">
        <f>'2. P&amp;L'!I84</f>
        <v>0</v>
      </c>
      <c r="E13" s="704" t="s">
        <v>524</v>
      </c>
      <c r="F13" s="703" t="e">
        <f>D13/C13-1</f>
        <v>#DIV/0!</v>
      </c>
      <c r="G13" s="886" t="s">
        <v>577</v>
      </c>
      <c r="H13" s="887">
        <f>'5. Investissements'!I89</f>
        <v>0</v>
      </c>
      <c r="I13" s="884"/>
    </row>
    <row r="14" spans="1:10" ht="13.5" customHeight="1" x14ac:dyDescent="0.25">
      <c r="A14" s="888" t="s">
        <v>523</v>
      </c>
      <c r="B14" s="889"/>
      <c r="C14" s="890" t="str">
        <f>'2. P&amp;L'!G85</f>
        <v/>
      </c>
      <c r="D14" s="890" t="str">
        <f>'2. P&amp;L'!I85</f>
        <v/>
      </c>
      <c r="G14" s="886" t="s">
        <v>522</v>
      </c>
      <c r="H14" s="887">
        <f>'5. Investissements'!I7</f>
        <v>0</v>
      </c>
      <c r="I14" s="884"/>
    </row>
    <row r="15" spans="1:10" ht="13.5" customHeight="1" x14ac:dyDescent="0.35">
      <c r="A15" s="891" t="s">
        <v>521</v>
      </c>
      <c r="B15" s="892"/>
      <c r="C15" s="893">
        <f>'2. P&amp;L'!G86+'2. P&amp;L'!G89+'2. P&amp;L'!G94</f>
        <v>0</v>
      </c>
      <c r="D15" s="893">
        <f>'2. P&amp;L'!I86+'2. P&amp;L'!I89+'2. P&amp;L'!I94</f>
        <v>0</v>
      </c>
      <c r="E15" s="704" t="s">
        <v>504</v>
      </c>
      <c r="F15" s="703" t="e">
        <f t="shared" ref="F15:F21" si="0">D15/C15-1</f>
        <v>#DIV/0!</v>
      </c>
      <c r="J15" s="894"/>
    </row>
    <row r="16" spans="1:10" ht="13.5" customHeight="1" x14ac:dyDescent="0.35">
      <c r="A16" s="895" t="s">
        <v>50</v>
      </c>
      <c r="B16" s="896"/>
      <c r="C16" s="897">
        <f>'2. P&amp;L'!G95</f>
        <v>0</v>
      </c>
      <c r="D16" s="897">
        <f>'2. P&amp;L'!I95</f>
        <v>0</v>
      </c>
      <c r="E16" s="704" t="s">
        <v>504</v>
      </c>
      <c r="F16" s="703" t="e">
        <f t="shared" si="0"/>
        <v>#DIV/0!</v>
      </c>
    </row>
    <row r="17" spans="1:6" ht="13.5" customHeight="1" x14ac:dyDescent="0.35">
      <c r="A17" s="898" t="s">
        <v>6</v>
      </c>
      <c r="B17" s="899"/>
      <c r="C17" s="900">
        <f>'2. P&amp;L'!G97</f>
        <v>0</v>
      </c>
      <c r="D17" s="900">
        <f>'2. P&amp;L'!I97</f>
        <v>0</v>
      </c>
      <c r="E17" s="704" t="s">
        <v>504</v>
      </c>
      <c r="F17" s="703" t="e">
        <f t="shared" si="0"/>
        <v>#DIV/0!</v>
      </c>
    </row>
    <row r="18" spans="1:6" ht="13.5" customHeight="1" x14ac:dyDescent="0.35">
      <c r="A18" s="891" t="s">
        <v>520</v>
      </c>
      <c r="B18" s="892"/>
      <c r="C18" s="893">
        <f>'2. P&amp;L'!G98</f>
        <v>0</v>
      </c>
      <c r="D18" s="893">
        <f>'2. P&amp;L'!I98</f>
        <v>0</v>
      </c>
      <c r="E18" s="704" t="s">
        <v>504</v>
      </c>
      <c r="F18" s="703" t="e">
        <f t="shared" si="0"/>
        <v>#DIV/0!</v>
      </c>
    </row>
    <row r="19" spans="1:6" ht="13.5" customHeight="1" x14ac:dyDescent="0.35">
      <c r="A19" s="898" t="s">
        <v>7</v>
      </c>
      <c r="B19" s="899"/>
      <c r="C19" s="900">
        <f>'2. P&amp;L'!G103</f>
        <v>0</v>
      </c>
      <c r="D19" s="900">
        <f>'2. P&amp;L'!I103</f>
        <v>0</v>
      </c>
      <c r="E19" s="704" t="s">
        <v>504</v>
      </c>
      <c r="F19" s="703" t="e">
        <f t="shared" si="0"/>
        <v>#DIV/0!</v>
      </c>
    </row>
    <row r="20" spans="1:6" ht="13.5" customHeight="1" x14ac:dyDescent="0.35">
      <c r="A20" s="891" t="s">
        <v>519</v>
      </c>
      <c r="B20" s="892"/>
      <c r="C20" s="893">
        <f>'2. P&amp;L'!G104</f>
        <v>0</v>
      </c>
      <c r="D20" s="893">
        <f>'2. P&amp;L'!I104</f>
        <v>0</v>
      </c>
      <c r="E20" s="704" t="s">
        <v>504</v>
      </c>
      <c r="F20" s="703" t="e">
        <f t="shared" si="0"/>
        <v>#DIV/0!</v>
      </c>
    </row>
    <row r="21" spans="1:6" ht="13.5" customHeight="1" x14ac:dyDescent="0.35">
      <c r="A21" s="895" t="s">
        <v>4</v>
      </c>
      <c r="B21" s="896"/>
      <c r="C21" s="897">
        <f>'2. P&amp;L'!G107</f>
        <v>0</v>
      </c>
      <c r="D21" s="897">
        <f>'2. P&amp;L'!I107</f>
        <v>0</v>
      </c>
      <c r="E21" s="704" t="s">
        <v>504</v>
      </c>
      <c r="F21" s="703" t="e">
        <f t="shared" si="0"/>
        <v>#DIV/0!</v>
      </c>
    </row>
    <row r="22" spans="1:6" s="698" customFormat="1" ht="3.9" customHeight="1" x14ac:dyDescent="0.35">
      <c r="A22" s="863"/>
      <c r="B22" s="864"/>
      <c r="C22" s="901"/>
      <c r="D22" s="901"/>
    </row>
    <row r="23" spans="1:6" ht="13.5" customHeight="1" x14ac:dyDescent="0.35">
      <c r="A23" s="895" t="s">
        <v>518</v>
      </c>
      <c r="B23" s="896"/>
      <c r="C23" s="897">
        <f>'2. P&amp;L'!G110</f>
        <v>0</v>
      </c>
      <c r="D23" s="897">
        <f>'2. P&amp;L'!I110</f>
        <v>0</v>
      </c>
      <c r="E23" s="704" t="s">
        <v>504</v>
      </c>
      <c r="F23" s="703" t="e">
        <f>D23/C23-1</f>
        <v>#DIV/0!</v>
      </c>
    </row>
    <row r="24" spans="1:6" s="698" customFormat="1" ht="3.9" customHeight="1" x14ac:dyDescent="0.35">
      <c r="A24" s="863"/>
      <c r="B24" s="864"/>
      <c r="C24" s="901"/>
      <c r="D24" s="901"/>
    </row>
    <row r="25" spans="1:6" ht="13.5" customHeight="1" x14ac:dyDescent="0.35">
      <c r="A25" s="895" t="s">
        <v>5</v>
      </c>
      <c r="B25" s="896"/>
      <c r="C25" s="897">
        <f>'2. P&amp;L'!G112</f>
        <v>0</v>
      </c>
      <c r="D25" s="897">
        <f>'2. P&amp;L'!I112</f>
        <v>0</v>
      </c>
      <c r="E25" s="704" t="s">
        <v>504</v>
      </c>
      <c r="F25" s="703" t="e">
        <f>D25/C25-1</f>
        <v>#DIV/0!</v>
      </c>
    </row>
    <row r="26" spans="1:6" s="698" customFormat="1" ht="3.9" customHeight="1" x14ac:dyDescent="0.35">
      <c r="A26" s="863"/>
      <c r="B26" s="864"/>
      <c r="C26" s="901"/>
      <c r="D26" s="901"/>
    </row>
    <row r="27" spans="1:6" ht="13.5" customHeight="1" x14ac:dyDescent="0.35">
      <c r="A27" s="891" t="s">
        <v>517</v>
      </c>
      <c r="B27" s="892"/>
      <c r="C27" s="893">
        <f>'2. P&amp;L'!G115</f>
        <v>0</v>
      </c>
      <c r="D27" s="893">
        <f>'2. P&amp;L'!I115</f>
        <v>0</v>
      </c>
    </row>
    <row r="28" spans="1:6" ht="13.5" customHeight="1" x14ac:dyDescent="0.35">
      <c r="A28" s="895" t="s">
        <v>3</v>
      </c>
      <c r="B28" s="896"/>
      <c r="C28" s="897">
        <f>'2. P&amp;L'!G117</f>
        <v>0</v>
      </c>
      <c r="D28" s="897">
        <f>'2. P&amp;L'!I117</f>
        <v>0</v>
      </c>
      <c r="E28" s="704" t="s">
        <v>516</v>
      </c>
      <c r="F28" s="703" t="e">
        <f>D28/C28-1</f>
        <v>#DIV/0!</v>
      </c>
    </row>
    <row r="29" spans="1:6" ht="12" customHeight="1" x14ac:dyDescent="0.35">
      <c r="A29" s="902" t="s">
        <v>515</v>
      </c>
      <c r="B29" s="903"/>
      <c r="C29" s="904" t="str">
        <f>'2. P&amp;L'!G118</f>
        <v/>
      </c>
      <c r="D29" s="904" t="str">
        <f>'2. P&amp;L'!I118</f>
        <v/>
      </c>
    </row>
    <row r="30" spans="1:6" ht="5.25" customHeight="1" x14ac:dyDescent="0.35">
      <c r="A30" s="891"/>
      <c r="B30" s="892"/>
      <c r="C30" s="892"/>
      <c r="D30" s="892"/>
    </row>
    <row r="31" spans="1:6" ht="13.5" customHeight="1" x14ac:dyDescent="0.35">
      <c r="A31" s="961" t="s">
        <v>514</v>
      </c>
      <c r="B31" s="961"/>
      <c r="C31" s="862"/>
      <c r="D31" s="862"/>
    </row>
    <row r="32" spans="1:6" ht="5.25" customHeight="1" x14ac:dyDescent="0.35">
      <c r="A32" s="891"/>
      <c r="B32" s="892"/>
      <c r="C32" s="892"/>
      <c r="D32" s="892"/>
    </row>
    <row r="33" spans="1:14" ht="13.5" customHeight="1" x14ac:dyDescent="0.35">
      <c r="A33" s="905" t="s">
        <v>513</v>
      </c>
      <c r="B33" s="906"/>
      <c r="C33" s="907">
        <f>'3. CF'!G20</f>
        <v>0</v>
      </c>
      <c r="D33" s="907">
        <f>'3. CF'!I20</f>
        <v>0</v>
      </c>
      <c r="E33" s="704" t="str">
        <f>"Invest "&amp;'0. Guide'!$A$30</f>
        <v>Invest 2025</v>
      </c>
      <c r="F33" s="704" t="s">
        <v>512</v>
      </c>
    </row>
    <row r="34" spans="1:14" ht="13.5" customHeight="1" x14ac:dyDescent="0.35">
      <c r="A34" s="891" t="s">
        <v>511</v>
      </c>
      <c r="B34" s="892"/>
      <c r="C34" s="893">
        <f>'3. CF'!G15</f>
        <v>0</v>
      </c>
      <c r="D34" s="893">
        <f>'3. CF'!I15</f>
        <v>0</v>
      </c>
      <c r="E34" s="708">
        <f>'5. Investissements'!I96</f>
        <v>0</v>
      </c>
      <c r="F34" s="703" t="e">
        <f>'5. Investissements'!I96/'5. Investissements'!G96-1</f>
        <v>#DIV/0!</v>
      </c>
    </row>
    <row r="35" spans="1:14" ht="13.5" customHeight="1" x14ac:dyDescent="0.35">
      <c r="A35" s="877" t="s">
        <v>510</v>
      </c>
      <c r="B35" s="878"/>
      <c r="C35" s="879">
        <f>'3. CF'!G32</f>
        <v>0</v>
      </c>
      <c r="D35" s="879">
        <f>'3. CF'!I32</f>
        <v>0</v>
      </c>
      <c r="E35" s="704" t="s">
        <v>504</v>
      </c>
      <c r="F35" s="703" t="e">
        <f t="shared" ref="F35:F40" si="1">D35/C35-1</f>
        <v>#DIV/0!</v>
      </c>
    </row>
    <row r="36" spans="1:14" ht="13.5" customHeight="1" x14ac:dyDescent="0.35">
      <c r="A36" s="908" t="s">
        <v>509</v>
      </c>
      <c r="B36" s="909"/>
      <c r="C36" s="910">
        <f>'3. CF'!G21</f>
        <v>0</v>
      </c>
      <c r="D36" s="910">
        <f>'3. CF'!I21</f>
        <v>0</v>
      </c>
      <c r="E36" s="704" t="s">
        <v>504</v>
      </c>
      <c r="F36" s="703" t="e">
        <f t="shared" si="1"/>
        <v>#DIV/0!</v>
      </c>
    </row>
    <row r="37" spans="1:14" ht="13.5" customHeight="1" x14ac:dyDescent="0.35">
      <c r="A37" s="891" t="s">
        <v>508</v>
      </c>
      <c r="B37" s="892"/>
      <c r="C37" s="893">
        <f>'3. CF'!G24</f>
        <v>0</v>
      </c>
      <c r="D37" s="893">
        <f>'3. CF'!I24</f>
        <v>0</v>
      </c>
      <c r="E37" s="704" t="s">
        <v>504</v>
      </c>
      <c r="F37" s="703" t="e">
        <f t="shared" si="1"/>
        <v>#DIV/0!</v>
      </c>
    </row>
    <row r="38" spans="1:14" ht="13.5" customHeight="1" x14ac:dyDescent="0.35">
      <c r="A38" s="891" t="s">
        <v>507</v>
      </c>
      <c r="B38" s="892"/>
      <c r="C38" s="893">
        <f>'3. CF'!G25</f>
        <v>0</v>
      </c>
      <c r="D38" s="893">
        <f>'3. CF'!I25</f>
        <v>0</v>
      </c>
      <c r="E38" s="704" t="s">
        <v>504</v>
      </c>
      <c r="F38" s="703" t="e">
        <f t="shared" si="1"/>
        <v>#DIV/0!</v>
      </c>
    </row>
    <row r="39" spans="1:14" ht="13.5" customHeight="1" x14ac:dyDescent="0.35">
      <c r="A39" s="891" t="s">
        <v>506</v>
      </c>
      <c r="B39" s="892"/>
      <c r="C39" s="893">
        <f>'3. CF'!G26</f>
        <v>0</v>
      </c>
      <c r="D39" s="893">
        <f>'3. CF'!I26</f>
        <v>0</v>
      </c>
      <c r="E39" s="704" t="s">
        <v>504</v>
      </c>
      <c r="F39" s="703" t="e">
        <f t="shared" si="1"/>
        <v>#DIV/0!</v>
      </c>
    </row>
    <row r="40" spans="1:14" ht="13.5" customHeight="1" x14ac:dyDescent="0.35">
      <c r="A40" s="891" t="s">
        <v>505</v>
      </c>
      <c r="B40" s="892"/>
      <c r="C40" s="893">
        <f>'3. CF'!G30</f>
        <v>0</v>
      </c>
      <c r="D40" s="893">
        <f>'3. CF'!I30</f>
        <v>0</v>
      </c>
      <c r="E40" s="704" t="s">
        <v>504</v>
      </c>
      <c r="F40" s="703" t="e">
        <f t="shared" si="1"/>
        <v>#DIV/0!</v>
      </c>
      <c r="I40" s="707"/>
    </row>
    <row r="41" spans="1:14" s="698" customFormat="1" ht="5.25" customHeight="1" x14ac:dyDescent="0.35">
      <c r="A41" s="891"/>
      <c r="B41" s="892"/>
      <c r="C41" s="893"/>
      <c r="D41" s="893"/>
      <c r="I41" s="707"/>
    </row>
    <row r="42" spans="1:14" s="698" customFormat="1" ht="13.5" customHeight="1" x14ac:dyDescent="0.35">
      <c r="A42" s="961" t="s">
        <v>503</v>
      </c>
      <c r="B42" s="961"/>
      <c r="C42" s="862"/>
      <c r="D42" s="862"/>
      <c r="I42" s="707"/>
    </row>
    <row r="43" spans="1:14" s="698" customFormat="1" ht="5.25" customHeight="1" x14ac:dyDescent="0.35">
      <c r="A43" s="891"/>
      <c r="B43" s="892"/>
      <c r="C43" s="893"/>
      <c r="D43" s="893"/>
      <c r="I43" s="707"/>
    </row>
    <row r="44" spans="1:14" ht="13.5" customHeight="1" x14ac:dyDescent="0.35">
      <c r="A44" s="877" t="s">
        <v>22</v>
      </c>
      <c r="B44" s="878"/>
      <c r="C44" s="879">
        <f>'4. Bilan &amp; ratios'!G5</f>
        <v>0</v>
      </c>
      <c r="D44" s="879">
        <f>'4. Bilan &amp; ratios'!I5</f>
        <v>0</v>
      </c>
      <c r="F44" s="690"/>
    </row>
    <row r="45" spans="1:14" ht="13.5" customHeight="1" x14ac:dyDescent="0.35">
      <c r="A45" s="891" t="s">
        <v>502</v>
      </c>
      <c r="B45" s="892"/>
      <c r="C45" s="893">
        <f>'4. Bilan &amp; ratios'!G8+'4. Bilan &amp; ratios'!G9</f>
        <v>0</v>
      </c>
      <c r="D45" s="893">
        <f>'4. Bilan &amp; ratios'!I8+'4. Bilan &amp; ratios'!I9</f>
        <v>0</v>
      </c>
      <c r="F45" s="700"/>
    </row>
    <row r="46" spans="1:14" ht="13.5" customHeight="1" x14ac:dyDescent="0.35">
      <c r="A46" s="877" t="s">
        <v>26</v>
      </c>
      <c r="B46" s="878"/>
      <c r="C46" s="879">
        <f>'4. Bilan &amp; ratios'!G28</f>
        <v>0</v>
      </c>
      <c r="D46" s="879">
        <f>'4. Bilan &amp; ratios'!I28</f>
        <v>0</v>
      </c>
      <c r="G46" s="958" t="s">
        <v>501</v>
      </c>
      <c r="H46" s="959"/>
      <c r="I46" s="959"/>
      <c r="J46" s="960"/>
      <c r="K46" s="706"/>
      <c r="L46" s="706"/>
    </row>
    <row r="47" spans="1:14" ht="13.5" customHeight="1" x14ac:dyDescent="0.25">
      <c r="A47" s="891" t="s">
        <v>500</v>
      </c>
      <c r="B47" s="892"/>
      <c r="C47" s="893">
        <f>'4. Bilan &amp; ratios'!G30</f>
        <v>0</v>
      </c>
      <c r="D47" s="893">
        <f>'4. Bilan &amp; ratios'!I30</f>
        <v>0</v>
      </c>
      <c r="G47" s="886"/>
      <c r="H47" s="911" t="s">
        <v>499</v>
      </c>
      <c r="I47" s="911" t="s">
        <v>498</v>
      </c>
      <c r="J47" s="911" t="s">
        <v>543</v>
      </c>
      <c r="K47" s="705"/>
      <c r="M47" s="687"/>
      <c r="N47" s="687"/>
    </row>
    <row r="48" spans="1:14" ht="13.5" customHeight="1" x14ac:dyDescent="0.25">
      <c r="A48" s="891" t="s">
        <v>497</v>
      </c>
      <c r="B48" s="892"/>
      <c r="C48" s="893">
        <f>'4. Bilan &amp; ratios'!G37</f>
        <v>0</v>
      </c>
      <c r="D48" s="893">
        <f>'4. Bilan &amp; ratios'!I37</f>
        <v>0</v>
      </c>
      <c r="G48" s="886" t="s">
        <v>496</v>
      </c>
      <c r="H48" s="912">
        <f ca="1">SUMIF(Tableau626[[#All],[Colonne18]:[Colonne14]],"Bancaire",Tableau626[[#All],[Colonne16]])</f>
        <v>0</v>
      </c>
      <c r="I48" s="912">
        <f ca="1">SUMIF(Tableau626[[#All],[Colonne18]:[Colonne14]],"Obligataire",Tableau626[[#All],[Colonne16]])</f>
        <v>0</v>
      </c>
      <c r="J48" s="912">
        <f ca="1">SUMIF(Tableau626[[#All],[Colonne18]:[Colonne14]],"Actionnaires",Tableau626[[#All],[Colonne16]])+SUM('6. Dette'!$L$83:$L$97)</f>
        <v>0</v>
      </c>
      <c r="K48" s="702"/>
      <c r="M48" s="687"/>
      <c r="N48" s="687"/>
    </row>
    <row r="49" spans="1:14" ht="13.5" customHeight="1" x14ac:dyDescent="0.25">
      <c r="A49" s="891" t="s">
        <v>495</v>
      </c>
      <c r="B49" s="892"/>
      <c r="C49" s="893">
        <f>'4. Bilan &amp; ratios'!G38</f>
        <v>0</v>
      </c>
      <c r="D49" s="893">
        <f>'4. Bilan &amp; ratios'!I38</f>
        <v>0</v>
      </c>
      <c r="E49" s="704" t="s">
        <v>494</v>
      </c>
      <c r="G49" s="886" t="s">
        <v>493</v>
      </c>
      <c r="H49" s="912">
        <f ca="1">SUMIF(Tableau626[[#All],[Colonne18]:[Colonne14]],"Bancaire",Tableau626[[#All],[Colonne15]])</f>
        <v>0</v>
      </c>
      <c r="I49" s="912">
        <f ca="1">SUMIF(Tableau626[[#All],[Colonne18]:[Colonne14]],"Obligataire",Tableau626[[#All],[Colonne15]])</f>
        <v>0</v>
      </c>
      <c r="J49" s="912">
        <f ca="1">SUMIF(Tableau626[[#All],[Colonne18]:[Colonne14]],"Actionnaires",Tableau626[[#All],[Colonne15]])+SUM('6. Dette'!$M$83:$M$97)</f>
        <v>0</v>
      </c>
      <c r="K49" s="702"/>
      <c r="M49" s="688"/>
      <c r="N49" s="688"/>
    </row>
    <row r="50" spans="1:14" ht="13.5" customHeight="1" x14ac:dyDescent="0.25">
      <c r="A50" s="877" t="s">
        <v>492</v>
      </c>
      <c r="B50" s="878"/>
      <c r="C50" s="879">
        <f>'4. Bilan &amp; ratios'!G43</f>
        <v>0</v>
      </c>
      <c r="D50" s="879">
        <f>'4. Bilan &amp; ratios'!I43</f>
        <v>0</v>
      </c>
      <c r="E50" s="703" t="e">
        <f>D50/C50-1</f>
        <v>#DIV/0!</v>
      </c>
      <c r="G50" s="886" t="s">
        <v>491</v>
      </c>
      <c r="H50" s="912">
        <f ca="1">SUMIF(Tableau626[[#All],[Colonne18]:[Colonne14]],"Bancaire",Tableau626[[#All],[Colonne14]])</f>
        <v>0</v>
      </c>
      <c r="I50" s="912">
        <f ca="1">SUMIF(Tableau626[[#All],[Colonne18]:[Colonne14]],"Obligataire",Tableau626[[#All],[Colonne14]])</f>
        <v>0</v>
      </c>
      <c r="J50" s="912">
        <f ca="1">SUMIF(Tableau626[[#All],[Colonne18]:[Colonne14]],"Actionnaires",Tableau626[[#All],[Colonne14]])+SUM('6. Dette'!$N$83:$N$97)</f>
        <v>0</v>
      </c>
      <c r="K50" s="702"/>
      <c r="M50" s="688"/>
      <c r="N50" s="688"/>
    </row>
    <row r="51" spans="1:14" s="698" customFormat="1" ht="5.25" customHeight="1" x14ac:dyDescent="0.25">
      <c r="A51" s="863"/>
      <c r="B51" s="864"/>
      <c r="C51" s="901"/>
      <c r="D51" s="901"/>
      <c r="E51" s="690" t="s">
        <v>490</v>
      </c>
      <c r="K51" s="701"/>
      <c r="M51" s="688"/>
      <c r="N51" s="688"/>
    </row>
    <row r="52" spans="1:14" ht="13.5" customHeight="1" x14ac:dyDescent="0.25">
      <c r="A52" s="913" t="s">
        <v>489</v>
      </c>
      <c r="B52" s="914"/>
      <c r="C52" s="915">
        <f>'4. Bilan &amp; ratios'!G69</f>
        <v>0</v>
      </c>
      <c r="D52" s="915">
        <f>'4. Bilan &amp; ratios'!I69</f>
        <v>0</v>
      </c>
      <c r="E52" s="700" t="e">
        <f>D52/C52-1</f>
        <v>#DIV/0!</v>
      </c>
      <c r="G52" s="691"/>
      <c r="H52" s="691"/>
      <c r="I52" s="692"/>
      <c r="J52" s="693"/>
      <c r="K52" s="699"/>
      <c r="L52" s="688"/>
      <c r="M52" s="688"/>
      <c r="N52" s="687"/>
    </row>
    <row r="53" spans="1:14" s="698" customFormat="1" ht="5.25" customHeight="1" x14ac:dyDescent="0.25">
      <c r="A53" s="863"/>
      <c r="B53" s="864"/>
      <c r="C53" s="864"/>
      <c r="D53" s="864"/>
      <c r="G53" s="691"/>
      <c r="H53" s="691"/>
      <c r="I53" s="692"/>
      <c r="J53" s="693"/>
      <c r="K53" s="691"/>
      <c r="L53" s="688"/>
      <c r="M53" s="688"/>
      <c r="N53" s="687"/>
    </row>
    <row r="54" spans="1:14" s="696" customFormat="1" ht="7.5" customHeight="1" x14ac:dyDescent="0.25">
      <c r="A54" s="916" t="s">
        <v>488</v>
      </c>
      <c r="B54" s="917"/>
      <c r="C54" s="917"/>
      <c r="D54" s="917"/>
      <c r="G54" s="691"/>
      <c r="H54" s="691"/>
      <c r="I54" s="692"/>
      <c r="J54" s="693"/>
      <c r="K54" s="691"/>
      <c r="L54" s="688"/>
      <c r="M54" s="688"/>
      <c r="N54" s="687"/>
    </row>
    <row r="55" spans="1:14" s="696" customFormat="1" ht="7.5" customHeight="1" x14ac:dyDescent="0.25">
      <c r="A55" s="925" t="s">
        <v>578</v>
      </c>
      <c r="B55" s="917"/>
      <c r="C55" s="917"/>
      <c r="D55" s="917"/>
      <c r="G55" s="691"/>
      <c r="H55" s="691"/>
      <c r="I55" s="692"/>
      <c r="J55" s="693"/>
      <c r="K55" s="691"/>
      <c r="L55" s="688"/>
      <c r="M55" s="688"/>
      <c r="N55" s="687"/>
    </row>
    <row r="56" spans="1:14" s="696" customFormat="1" ht="7.5" customHeight="1" x14ac:dyDescent="0.25">
      <c r="A56" s="916" t="s">
        <v>487</v>
      </c>
      <c r="B56" s="917"/>
      <c r="C56" s="917"/>
      <c r="D56" s="917"/>
      <c r="G56" s="691"/>
      <c r="H56" s="691"/>
      <c r="I56" s="692"/>
      <c r="J56" s="693"/>
      <c r="K56" s="691"/>
      <c r="L56" s="688"/>
      <c r="M56" s="687"/>
      <c r="N56" s="687"/>
    </row>
    <row r="57" spans="1:14" s="696" customFormat="1" ht="7.5" customHeight="1" x14ac:dyDescent="0.25">
      <c r="A57" s="918" t="s">
        <v>486</v>
      </c>
      <c r="B57" s="917"/>
      <c r="C57" s="917"/>
      <c r="D57" s="917"/>
      <c r="G57" s="691"/>
      <c r="H57" s="691"/>
      <c r="I57" s="692"/>
      <c r="J57" s="693"/>
      <c r="K57" s="691"/>
      <c r="L57" s="688"/>
      <c r="M57" s="687"/>
      <c r="N57" s="687"/>
    </row>
    <row r="58" spans="1:14" s="696" customFormat="1" ht="10.8" x14ac:dyDescent="0.25">
      <c r="B58" s="697"/>
      <c r="C58" s="697"/>
      <c r="D58" s="697"/>
      <c r="G58" s="691"/>
      <c r="H58" s="691"/>
      <c r="I58" s="692"/>
      <c r="J58" s="693"/>
      <c r="K58" s="691"/>
      <c r="L58" s="688"/>
      <c r="M58" s="687"/>
      <c r="N58" s="687"/>
    </row>
    <row r="59" spans="1:14" s="696" customFormat="1" ht="10.8" x14ac:dyDescent="0.25">
      <c r="B59" s="697"/>
      <c r="C59" s="697"/>
      <c r="D59" s="697"/>
      <c r="G59" s="691"/>
      <c r="H59" s="691"/>
      <c r="I59" s="692"/>
      <c r="J59" s="693"/>
      <c r="K59" s="691"/>
      <c r="L59" s="688"/>
      <c r="M59" s="687"/>
      <c r="N59" s="687"/>
    </row>
    <row r="60" spans="1:14" s="696" customFormat="1" ht="10.8" x14ac:dyDescent="0.25">
      <c r="B60" s="697"/>
      <c r="C60" s="697"/>
      <c r="D60" s="697"/>
      <c r="G60" s="691"/>
      <c r="H60" s="691"/>
      <c r="I60" s="692"/>
      <c r="J60" s="693"/>
      <c r="K60" s="691"/>
      <c r="L60" s="688"/>
      <c r="M60" s="687"/>
      <c r="N60" s="687"/>
    </row>
    <row r="61" spans="1:14" s="694" customFormat="1" ht="10.8" x14ac:dyDescent="0.25">
      <c r="B61" s="695"/>
      <c r="C61" s="695"/>
      <c r="D61" s="695"/>
      <c r="G61" s="691"/>
      <c r="H61" s="691"/>
      <c r="I61" s="692"/>
      <c r="J61" s="693"/>
      <c r="K61" s="691"/>
      <c r="L61" s="688"/>
      <c r="M61" s="687"/>
      <c r="N61" s="687"/>
    </row>
    <row r="62" spans="1:14" s="694" customFormat="1" ht="13.5" customHeight="1" x14ac:dyDescent="0.25">
      <c r="B62" s="695"/>
      <c r="C62" s="695"/>
      <c r="D62" s="695"/>
      <c r="G62" s="691"/>
      <c r="H62" s="691"/>
      <c r="I62" s="692"/>
      <c r="J62" s="693"/>
      <c r="K62" s="691"/>
      <c r="L62" s="688"/>
      <c r="M62" s="687"/>
      <c r="N62" s="687"/>
    </row>
    <row r="63" spans="1:14" ht="13.5" customHeight="1" x14ac:dyDescent="0.25">
      <c r="G63" s="691"/>
      <c r="H63" s="691"/>
      <c r="I63" s="692"/>
      <c r="J63" s="693"/>
      <c r="K63" s="691"/>
      <c r="L63" s="688"/>
      <c r="M63" s="687"/>
      <c r="N63" s="687"/>
    </row>
    <row r="64" spans="1:14" ht="13.5" customHeight="1" x14ac:dyDescent="0.25">
      <c r="G64" s="691"/>
      <c r="H64" s="691"/>
      <c r="I64" s="692"/>
      <c r="J64" s="693"/>
      <c r="K64" s="691"/>
      <c r="L64" s="688"/>
      <c r="M64" s="687"/>
    </row>
    <row r="65" spans="7:14" ht="13.5" customHeight="1" x14ac:dyDescent="0.25">
      <c r="G65" s="691"/>
      <c r="H65" s="691"/>
      <c r="I65" s="692"/>
      <c r="J65" s="693"/>
      <c r="K65" s="691"/>
      <c r="L65" s="688"/>
      <c r="M65" s="687"/>
    </row>
    <row r="66" spans="7:14" ht="13.5" customHeight="1" x14ac:dyDescent="0.25">
      <c r="G66" s="691"/>
      <c r="H66" s="691"/>
      <c r="I66" s="692"/>
      <c r="J66" s="693"/>
      <c r="K66" s="691"/>
      <c r="L66" s="688"/>
      <c r="M66" s="687"/>
    </row>
    <row r="67" spans="7:14" ht="13.5" customHeight="1" x14ac:dyDescent="0.25">
      <c r="G67" s="691"/>
      <c r="H67" s="691"/>
      <c r="I67" s="692"/>
      <c r="J67" s="691"/>
      <c r="K67" s="691"/>
      <c r="L67" s="688"/>
      <c r="M67" s="687"/>
    </row>
    <row r="68" spans="7:14" ht="13.5" customHeight="1" x14ac:dyDescent="0.25">
      <c r="G68" s="687"/>
      <c r="H68" s="687"/>
      <c r="I68" s="690"/>
      <c r="J68" s="690"/>
      <c r="K68" s="687"/>
      <c r="L68" s="688"/>
      <c r="M68" s="687"/>
      <c r="N68" s="687"/>
    </row>
    <row r="69" spans="7:14" ht="13.5" customHeight="1" x14ac:dyDescent="0.25">
      <c r="G69" s="687"/>
      <c r="H69" s="687"/>
      <c r="I69" s="690"/>
      <c r="J69" s="690"/>
      <c r="K69" s="687"/>
      <c r="L69" s="688"/>
      <c r="M69" s="687"/>
      <c r="N69" s="687"/>
    </row>
    <row r="70" spans="7:14" ht="13.5" customHeight="1" x14ac:dyDescent="0.25">
      <c r="G70" s="687"/>
      <c r="H70" s="687"/>
      <c r="I70" s="690"/>
      <c r="J70" s="690"/>
      <c r="K70" s="687"/>
      <c r="L70" s="688"/>
      <c r="M70" s="687"/>
      <c r="N70" s="687"/>
    </row>
    <row r="71" spans="7:14" ht="13.5" customHeight="1" x14ac:dyDescent="0.35">
      <c r="G71" s="687"/>
      <c r="H71" s="687"/>
      <c r="I71" s="687"/>
      <c r="J71" s="689"/>
      <c r="K71" s="687"/>
      <c r="L71" s="687"/>
      <c r="M71" s="687"/>
      <c r="N71" s="687"/>
    </row>
    <row r="72" spans="7:14" ht="13.5" customHeight="1" x14ac:dyDescent="0.35">
      <c r="M72"/>
      <c r="N72"/>
    </row>
    <row r="73" spans="7:14" ht="13.5" customHeight="1" x14ac:dyDescent="0.35">
      <c r="M73"/>
      <c r="N73"/>
    </row>
    <row r="74" spans="7:14" ht="13.5" customHeight="1" x14ac:dyDescent="0.35">
      <c r="M74"/>
      <c r="N74"/>
    </row>
    <row r="75" spans="7:14" ht="13.5" customHeight="1" x14ac:dyDescent="0.35">
      <c r="M75"/>
      <c r="N75"/>
    </row>
    <row r="76" spans="7:14" ht="13.5" customHeight="1" x14ac:dyDescent="0.35">
      <c r="M76"/>
      <c r="N76"/>
    </row>
    <row r="77" spans="7:14" ht="13.5" customHeight="1" x14ac:dyDescent="0.35">
      <c r="M77"/>
      <c r="N77"/>
    </row>
    <row r="78" spans="7:14" ht="13.5" customHeight="1" x14ac:dyDescent="0.35">
      <c r="M78"/>
      <c r="N78"/>
    </row>
    <row r="79" spans="7:14" ht="13.5" customHeight="1" x14ac:dyDescent="0.35">
      <c r="G79" s="281"/>
      <c r="H79" s="686"/>
      <c r="M79"/>
      <c r="N79"/>
    </row>
    <row r="80" spans="7:14" ht="13.5" customHeight="1" x14ac:dyDescent="0.35">
      <c r="G80" s="281"/>
      <c r="H80" s="686"/>
      <c r="M80"/>
      <c r="N80"/>
    </row>
    <row r="81" spans="7:14" ht="13.5" customHeight="1" x14ac:dyDescent="0.35">
      <c r="G81" s="281"/>
      <c r="H81" s="686"/>
      <c r="M81"/>
      <c r="N81"/>
    </row>
    <row r="82" spans="7:14" ht="13.5" customHeight="1" x14ac:dyDescent="0.35">
      <c r="G82" s="281"/>
      <c r="H82" s="686"/>
      <c r="M82"/>
      <c r="N82"/>
    </row>
    <row r="83" spans="7:14" ht="13.5" customHeight="1" x14ac:dyDescent="0.35">
      <c r="G83" s="281"/>
      <c r="H83" s="686"/>
      <c r="M83"/>
      <c r="N83"/>
    </row>
    <row r="84" spans="7:14" ht="13.5" customHeight="1" x14ac:dyDescent="0.35">
      <c r="G84" s="281"/>
      <c r="H84" s="686"/>
      <c r="I84" s="281"/>
      <c r="J84" s="281"/>
      <c r="L84"/>
      <c r="M84"/>
      <c r="N84"/>
    </row>
    <row r="85" spans="7:14" ht="13.5" customHeight="1" x14ac:dyDescent="0.35">
      <c r="G85" s="281"/>
      <c r="H85" s="686"/>
      <c r="I85" s="281"/>
      <c r="J85" s="281"/>
      <c r="L85"/>
      <c r="M85"/>
      <c r="N85"/>
    </row>
    <row r="86" spans="7:14" ht="13.5" customHeight="1" x14ac:dyDescent="0.35">
      <c r="G86" s="281"/>
      <c r="H86" s="686"/>
      <c r="I86" s="281"/>
      <c r="J86" s="281"/>
    </row>
    <row r="87" spans="7:14" ht="13.5" customHeight="1" x14ac:dyDescent="0.35">
      <c r="G87" s="281"/>
      <c r="H87" s="686"/>
      <c r="I87" s="281"/>
      <c r="J87" s="281"/>
    </row>
    <row r="88" spans="7:14" ht="13.5" customHeight="1" x14ac:dyDescent="0.35">
      <c r="G88" s="281"/>
      <c r="H88" s="686"/>
      <c r="I88" s="281"/>
      <c r="J88" s="281"/>
    </row>
    <row r="89" spans="7:14" ht="13.5" customHeight="1" x14ac:dyDescent="0.35">
      <c r="G89" s="281"/>
      <c r="H89" s="686"/>
      <c r="I89" s="281"/>
      <c r="J89" s="281"/>
    </row>
    <row r="90" spans="7:14" ht="13.5" customHeight="1" x14ac:dyDescent="0.35">
      <c r="I90" s="281"/>
      <c r="J90" s="281"/>
    </row>
    <row r="91" spans="7:14" x14ac:dyDescent="0.35">
      <c r="I91" s="281"/>
      <c r="J91" s="281"/>
    </row>
  </sheetData>
  <sheetProtection algorithmName="SHA-512" hashValue="J4PrasL7Rsy6qoBjoVN5ETEwJ8UVT1Idmja0sqKagOcS6FJmPEKcSPYm32VYOXLBRLm4BTWojeOxCEWgorWCvw==" saltValue="HOzDkCaPx+DIagM9FT2JRA==" spinCount="100000" sheet="1" objects="1" scenarios="1"/>
  <mergeCells count="4">
    <mergeCell ref="G46:J46"/>
    <mergeCell ref="A1:B1"/>
    <mergeCell ref="A31:B31"/>
    <mergeCell ref="A42:B42"/>
  </mergeCells>
  <pageMargins left="1.1023622047244095" right="0.74803149606299213" top="1.1811023622047245" bottom="1.0236220472440944" header="0.31496062992125984" footer="0.31496062992125984"/>
  <pageSetup paperSize="9" scale="58"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9</vt:i4>
      </vt:variant>
    </vt:vector>
  </HeadingPairs>
  <TitlesOfParts>
    <vt:vector size="21" baseType="lpstr">
      <vt:lpstr>0. Guide</vt:lpstr>
      <vt:lpstr>1. Info</vt:lpstr>
      <vt:lpstr>2. P&amp;L</vt:lpstr>
      <vt:lpstr>3. CF</vt:lpstr>
      <vt:lpstr>4. Bilan &amp; ratios</vt:lpstr>
      <vt:lpstr>5. Investissements</vt:lpstr>
      <vt:lpstr>6. Dette</vt:lpstr>
      <vt:lpstr>7. Graphes</vt:lpstr>
      <vt:lpstr>8. Données Graphes (ART)</vt:lpstr>
      <vt:lpstr>9. Checks (ART)</vt:lpstr>
      <vt:lpstr>10. Bridge 2024 (ART)</vt:lpstr>
      <vt:lpstr>11. Fiche SCA (ART)</vt:lpstr>
      <vt:lpstr>'6. Dette'!Impression_des_titres</vt:lpstr>
      <vt:lpstr>'0. Guide'!Zone_d_impression</vt:lpstr>
      <vt:lpstr>'1. Info'!Zone_d_impression</vt:lpstr>
      <vt:lpstr>'2. P&amp;L'!Zone_d_impression</vt:lpstr>
      <vt:lpstr>'3. CF'!Zone_d_impression</vt:lpstr>
      <vt:lpstr>'4. Bilan &amp; ratios'!Zone_d_impression</vt:lpstr>
      <vt:lpstr>'5. Investissements'!Zone_d_impression</vt:lpstr>
      <vt:lpstr>'6. Dette'!Zone_d_impression</vt:lpstr>
      <vt:lpstr>'7. Graphes'!Zone_d_impression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Philippe GIGOU</dc:creator>
  <cp:lastModifiedBy>LHENORET Tanguy</cp:lastModifiedBy>
  <cp:lastPrinted>2017-03-27T08:27:03Z</cp:lastPrinted>
  <dcterms:created xsi:type="dcterms:W3CDTF">2016-01-21T13:36:11Z</dcterms:created>
  <dcterms:modified xsi:type="dcterms:W3CDTF">2026-05-11T09:22:09Z</dcterms:modified>
</cp:coreProperties>
</file>